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03 -Interpelacje, wnioski, zapytania radnych\2024 ROK\07.08.2024 r\"/>
    </mc:Choice>
  </mc:AlternateContent>
  <bookViews>
    <workbookView xWindow="-120" yWindow="-120" windowWidth="29040" windowHeight="15840" activeTab="9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definedNames>
    <definedName name="_xlnm._FilterDatabase" localSheetId="0" hidden="1">'2015'!$B$6:$AB$6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6" l="1"/>
  <c r="U13" i="6"/>
  <c r="O13" i="6"/>
  <c r="M13" i="6"/>
  <c r="T7" i="10" l="1"/>
  <c r="P7" i="10"/>
  <c r="Z11" i="4" l="1"/>
  <c r="M15" i="6" l="1"/>
  <c r="U14" i="6"/>
  <c r="Q14" i="6"/>
  <c r="AA10" i="10" l="1"/>
  <c r="Z10" i="10"/>
  <c r="Y10" i="10"/>
  <c r="X10" i="10"/>
  <c r="W10" i="10"/>
  <c r="V10" i="10"/>
  <c r="U10" i="10"/>
  <c r="R10" i="10"/>
  <c r="Q10" i="10"/>
  <c r="N10" i="10"/>
  <c r="M10" i="10"/>
  <c r="L10" i="10"/>
  <c r="K10" i="10"/>
  <c r="J10" i="10"/>
  <c r="I10" i="10"/>
  <c r="T10" i="10"/>
  <c r="S10" i="10"/>
  <c r="P10" i="10"/>
  <c r="O10" i="10"/>
  <c r="AA24" i="9"/>
  <c r="Z24" i="9"/>
  <c r="Y24" i="9"/>
  <c r="X24" i="9"/>
  <c r="W24" i="9"/>
  <c r="V24" i="9"/>
  <c r="U24" i="9"/>
  <c r="R24" i="9"/>
  <c r="Q24" i="9"/>
  <c r="N24" i="9"/>
  <c r="M24" i="9"/>
  <c r="L24" i="9"/>
  <c r="K24" i="9"/>
  <c r="J24" i="9"/>
  <c r="I24" i="9"/>
  <c r="T24" i="9"/>
  <c r="S24" i="9"/>
  <c r="P24" i="9"/>
  <c r="O24" i="9"/>
  <c r="AA11" i="8"/>
  <c r="Z11" i="8"/>
  <c r="Y11" i="8"/>
  <c r="X11" i="8"/>
  <c r="W11" i="8"/>
  <c r="V11" i="8"/>
  <c r="U11" i="8"/>
  <c r="R11" i="8"/>
  <c r="Q11" i="8"/>
  <c r="N11" i="8"/>
  <c r="M11" i="8"/>
  <c r="L11" i="8"/>
  <c r="K11" i="8"/>
  <c r="J11" i="8"/>
  <c r="I11" i="8"/>
  <c r="T11" i="8"/>
  <c r="S11" i="8"/>
  <c r="P11" i="8"/>
  <c r="O11" i="8"/>
  <c r="AA27" i="7"/>
  <c r="Z27" i="7"/>
  <c r="Y27" i="7"/>
  <c r="X27" i="7"/>
  <c r="W27" i="7"/>
  <c r="V27" i="7"/>
  <c r="U27" i="7"/>
  <c r="R27" i="7"/>
  <c r="Q27" i="7"/>
  <c r="P27" i="7"/>
  <c r="N27" i="7"/>
  <c r="M27" i="7"/>
  <c r="L27" i="7"/>
  <c r="K27" i="7"/>
  <c r="J27" i="7"/>
  <c r="I27" i="7"/>
  <c r="T27" i="7"/>
  <c r="S27" i="7"/>
  <c r="O27" i="7"/>
  <c r="AA24" i="6"/>
  <c r="Z24" i="6"/>
  <c r="Y24" i="6"/>
  <c r="X24" i="6"/>
  <c r="W24" i="6"/>
  <c r="V24" i="6"/>
  <c r="U24" i="6"/>
  <c r="R24" i="6"/>
  <c r="Q24" i="6"/>
  <c r="N24" i="6"/>
  <c r="M24" i="6"/>
  <c r="L24" i="6"/>
  <c r="K24" i="6"/>
  <c r="J24" i="6"/>
  <c r="I24" i="6"/>
  <c r="T24" i="6"/>
  <c r="S24" i="6"/>
  <c r="P24" i="6"/>
  <c r="O24" i="6"/>
  <c r="AA22" i="5"/>
  <c r="Z22" i="5"/>
  <c r="Y22" i="5"/>
  <c r="X22" i="5"/>
  <c r="W22" i="5"/>
  <c r="V22" i="5"/>
  <c r="U22" i="5"/>
  <c r="R22" i="5"/>
  <c r="Q22" i="5"/>
  <c r="N22" i="5"/>
  <c r="M22" i="5"/>
  <c r="L22" i="5"/>
  <c r="K22" i="5"/>
  <c r="J22" i="5"/>
  <c r="I22" i="5"/>
  <c r="T22" i="5"/>
  <c r="S22" i="5"/>
  <c r="P22" i="5"/>
  <c r="O22" i="5"/>
  <c r="AA14" i="4"/>
  <c r="Z14" i="4"/>
  <c r="Y14" i="4"/>
  <c r="X14" i="4"/>
  <c r="W14" i="4"/>
  <c r="V14" i="4"/>
  <c r="U14" i="4"/>
  <c r="R14" i="4"/>
  <c r="Q14" i="4"/>
  <c r="N14" i="4"/>
  <c r="M14" i="4"/>
  <c r="L14" i="4"/>
  <c r="K14" i="4"/>
  <c r="J14" i="4"/>
  <c r="I14" i="4"/>
  <c r="T14" i="4"/>
  <c r="S14" i="4"/>
  <c r="P14" i="4"/>
  <c r="O14" i="4"/>
  <c r="AA13" i="3"/>
  <c r="Z13" i="3"/>
  <c r="Y13" i="3"/>
  <c r="X13" i="3"/>
  <c r="W13" i="3"/>
  <c r="V13" i="3"/>
  <c r="U13" i="3"/>
  <c r="R13" i="3"/>
  <c r="Q13" i="3"/>
  <c r="N13" i="3"/>
  <c r="M13" i="3"/>
  <c r="L13" i="3"/>
  <c r="K13" i="3"/>
  <c r="J13" i="3"/>
  <c r="I13" i="3"/>
  <c r="T13" i="3"/>
  <c r="S13" i="3"/>
  <c r="P13" i="3"/>
  <c r="O13" i="3"/>
  <c r="AA15" i="2"/>
  <c r="Z15" i="2"/>
  <c r="Y15" i="2"/>
  <c r="X15" i="2"/>
  <c r="W15" i="2"/>
  <c r="V15" i="2"/>
  <c r="U15" i="2"/>
  <c r="R15" i="2"/>
  <c r="Q15" i="2"/>
  <c r="N15" i="2"/>
  <c r="M15" i="2"/>
  <c r="L15" i="2"/>
  <c r="K15" i="2"/>
  <c r="J15" i="2"/>
  <c r="I15" i="2"/>
  <c r="T15" i="2"/>
  <c r="S15" i="2"/>
  <c r="P15" i="2"/>
  <c r="O15" i="2"/>
  <c r="AA20" i="1" l="1"/>
  <c r="Z20" i="1"/>
  <c r="Y20" i="1"/>
  <c r="X20" i="1"/>
  <c r="W20" i="1"/>
  <c r="V20" i="1"/>
  <c r="U20" i="1"/>
  <c r="R20" i="1"/>
  <c r="Q20" i="1"/>
  <c r="N20" i="1"/>
  <c r="M20" i="1"/>
  <c r="L20" i="1"/>
  <c r="K20" i="1"/>
  <c r="J20" i="1"/>
  <c r="I20" i="1"/>
  <c r="O20" i="1" l="1"/>
  <c r="T20" i="1"/>
  <c r="S20" i="1"/>
  <c r="P20" i="1"/>
</calcChain>
</file>

<file path=xl/sharedStrings.xml><?xml version="1.0" encoding="utf-8"?>
<sst xmlns="http://schemas.openxmlformats.org/spreadsheetml/2006/main" count="1359" uniqueCount="571">
  <si>
    <t>Nazwa zadania</t>
  </si>
  <si>
    <t>Nr drogi</t>
  </si>
  <si>
    <t>Okres realizacji robót budowlanych</t>
  </si>
  <si>
    <t>Lp.</t>
  </si>
  <si>
    <t>od</t>
  </si>
  <si>
    <t>do</t>
  </si>
  <si>
    <t>1</t>
  </si>
  <si>
    <t>Wartość robót wykonanych wg protokołu odbioru</t>
  </si>
  <si>
    <t>Budowa</t>
  </si>
  <si>
    <t>Rozbudowa</t>
  </si>
  <si>
    <t>Przebudowa</t>
  </si>
  <si>
    <t>mb</t>
  </si>
  <si>
    <t>Powierzchnia ścieżek rowerowych</t>
  </si>
  <si>
    <t>Długość ścieżek rowerowych</t>
  </si>
  <si>
    <t>teren zabudowany</t>
  </si>
  <si>
    <t>teren niezabudowany</t>
  </si>
  <si>
    <t>Powierzchnia ciągów pieszo-rowerowych</t>
  </si>
  <si>
    <t>Długość odcinka drogi</t>
  </si>
  <si>
    <t>Powierzchnia dróg         serwisowych</t>
  </si>
  <si>
    <t>Długość dróg serwisowych</t>
  </si>
  <si>
    <t>Ilość wybudowanych lub przebudowanych rond</t>
  </si>
  <si>
    <t>szt.</t>
  </si>
  <si>
    <t>Miejsce lokalizacja rond</t>
  </si>
  <si>
    <t>msc. Km</t>
  </si>
  <si>
    <t>km</t>
  </si>
  <si>
    <t xml:space="preserve">Rejestr zadań inwestycyjnych i remontowych na terenie RDW 1 Zgórsko </t>
  </si>
  <si>
    <t>Lokalizacja odinka</t>
  </si>
  <si>
    <t>od km</t>
  </si>
  <si>
    <t>do km</t>
  </si>
  <si>
    <t xml:space="preserve">Powierzchnia chodników </t>
  </si>
  <si>
    <t>Długość chodników dla pieszych</t>
  </si>
  <si>
    <t>teren  nezabudowany</t>
  </si>
  <si>
    <t>Długość ciągów pieszo - rowerowych</t>
  </si>
  <si>
    <r>
      <t>m</t>
    </r>
    <r>
      <rPr>
        <i/>
        <vertAlign val="superscript"/>
        <sz val="9"/>
        <rFont val="Arial Narrow"/>
        <family val="2"/>
        <charset val="238"/>
      </rPr>
      <t>2</t>
    </r>
  </si>
  <si>
    <t>Rok 2016</t>
  </si>
  <si>
    <t>Rok 2015</t>
  </si>
  <si>
    <t>Rozbudowa ul. Młynarskiej w ciągu DW 742 relacji Przygłów – Nagłowice w m. Włoszczowa na odcinku od wiaduktu kolejowego do skrzyżowania ul. Sienkiewicza z ul. Młynarską</t>
  </si>
  <si>
    <t>Przebudowa DW Nr 746 na odcinku Modliszewice – Końskie od  km 14 + 678  do  km 15 + 845</t>
  </si>
  <si>
    <t>Rozbudowa DW Nr 786 na odcinku od granicy województwa do Kielc – Etap I i Etap II  – wykonanie robót wynikających z monitoringu środowiskowego , wykonanie robót wynikających z korekty odwodnienia w rejonie skrzyżowania ul. Czarnowskiej i ul. Kochanowskiego w Piekoszowie – etap I  i  Etap II – zadanie 1, 2, 3, 4</t>
  </si>
  <si>
    <t xml:space="preserve">Przebudowa DW Nr 728 na odcinku Łopuszno – Małogoszcz – Etap II od km 128 + 300  do  km 135 + 873 wraz z przebudową zespołu wiaduktów kolejowych </t>
  </si>
  <si>
    <t xml:space="preserve">Budowa chodnika przy DW Nr 742 w m. Błogoszów </t>
  </si>
  <si>
    <t>Przebudowa DW Nr 746 na odcinku Modliszewice – Końskie od  km 15 + 845 do  km 17 + 000</t>
  </si>
  <si>
    <t>Przebudowa DW Nr 767 relacji Pińczów - Busko Zdrój – ul. Bohaterów Warszawy              w m. Busko Zdrój od km 13 + 300                        do  km 13 + 490 i  od  km 13 + 716                  do  km 14 + 362</t>
  </si>
  <si>
    <t>Przebudowa DW Nr 749 na odcinku Rogów – Młynek Nieświński ( wykonanie chodnika wraz z nawierzchnią )</t>
  </si>
  <si>
    <t>Przebudowa DW Nr 749 na odcinku Rogów – Młynek Nieświński (wykonanie chodnika wraz z nawierzchnią – wzmocnienie nawierzchni od km 3 + 900  do  km 5 + 350 )</t>
  </si>
  <si>
    <t>Przebudowa DW Nr 746 na odcinku Modliszewice – Końskie od  km 15 + 845 do  km 17 + 000 polegająca na usprawnieniu odwodnienia od km                       17 + 000  do  km 17 + 225 poprzez wyprofilowanie nawierzchni</t>
  </si>
  <si>
    <t>Wykonanie robót wynikających  z monitoringu przyrodniczego w zakresie funkcjonowania i skuteczności przejść dla zwierząt dla odcinka DW 728 od km 84 + 001  do  km  94 + 540 dla inwestycji „Budowa obwodnicy Końskich na DW 728”</t>
  </si>
  <si>
    <t>Rozbudowa DW Nr 766 od  km 24 + 750  do  Km 26 + 977,60, na odcinku Brzeście – ul. Republiki Pińczowskiej w Pińczowie – Etap I  od  km 24 + 750  do  km 25 + 737,68</t>
  </si>
  <si>
    <t>Opracowanie projektu budowlanego i wykonawczego oraz realizacja ponadregionalnej trasy rowerowej w Polsce Wschodniej na terenie Województwa Świętokrzyskiego wzdłuż drogi wojewódzkiej nr 728 na odcinku od km ok. 97+335 do km ok. 104+124 o długości ok. 6,789 km, przejście przez m. Plenna wraz z budową kładki pieszo – rowerowej nad istniejącym ciekiem w km 103+248</t>
  </si>
  <si>
    <t>Rozbudowa DW Nr 762 na odcinku od granicy gminy Chęciny tj. km 25 + 198  do obiektu mostowego na rzece Łososina ( Wierna Rzeka ) w m. Bocheniec tj. km 27 + 138 , długość ok. 2,00 km</t>
  </si>
  <si>
    <t>Przebudowa DW Nr 742 polegająca na budowie chodnika                                w m. Oksa od km 79 + 500  do km 79 + 840</t>
  </si>
  <si>
    <t>Przebudowa DW Nr 785 na odcinku Włoszczowa – Kurzelów                             w zakresie od km 25 + 300  do km 30 + 550</t>
  </si>
  <si>
    <t>Remont drogi wojewódzkiej nr 742 na odcinku m. Błogoszów – m. Pawęzów od km 76+689 do km 78+200</t>
  </si>
  <si>
    <t>Przebudowa DW 728 Grójec – Końskie – Jędrzejówna odcinku Łopuszno – Małogoszcz: etap II B od km 128 + 300  do  km 129 + 600</t>
  </si>
  <si>
    <t>Rozbudowa DW 786 na odcinku od granicy województwa do Kielc – etap II; droga  Nr 786 na odcinku granica województwa – Łopuszno polegajaca na Budowie chodnika  w ciągu DW Nr 786 na odcinku od km 78 + 008  do km 78 + 624 SL w m. Krasocin oraz Budowie chodnika w ciągu DW Nr 786 na odcinku od             81 + 165  do  km 81 + 301 w m. Stojewsko</t>
  </si>
  <si>
    <t>Przebudowa DW 766 na odcinku                       od km 25 + 737,68 do km 26 + 387,68                      w m. Pińczów</t>
  </si>
  <si>
    <t>Przebudowa DW Nr 746 – m. Końskie ul. Piłsudskiego od km 17 + 260                                  do km 17 + 530</t>
  </si>
  <si>
    <t>Rok 2017</t>
  </si>
  <si>
    <t xml:space="preserve">Rozbudowa DW 761 na odcinku: granica miasta Kielce – węzeł Jaworznia (S 7) </t>
  </si>
  <si>
    <t>Przebudowa drogi wojewódzkiej Nr 756 na odcinku od km 60+700                      do km 67+300 wraz z przebudową zespołu obiektów inżynierskich                      w m. Brzozówka i Jastrzębiec</t>
  </si>
  <si>
    <t xml:space="preserve">Budowa chodników przy drodze wojewódzkiej nr 748 na terenie gminy Strawczyn polegająca na: Przebudowie drogi wojewódzkiej nr 748 polegającej na budowie chodnika  w m. Strawczyn                          gm. Strawczyn w km 4+800 do km 5+300, </t>
  </si>
  <si>
    <t xml:space="preserve">Przebudowa DW 785 na odcinku Maluszyn – Włoszczowa- II etap wraz z budową ronda na skrzyżowaniu DW 742 z DW 785  we Włoszczowie od km 19+089 do km 25+300 , </t>
  </si>
  <si>
    <t>Rozbudowa DW  761 na odcinku Piekoszów – węzeł Jaworznia  (S 7)</t>
  </si>
  <si>
    <t>Rok 2018</t>
  </si>
  <si>
    <t xml:space="preserve">Budowa chodnika w ciągu drogi wojewódzkiej nr 728 w m. Wola Tesserowa </t>
  </si>
  <si>
    <t xml:space="preserve">Przebudowa drogi wojewódzkiej 742 w m. Nagłowice </t>
  </si>
  <si>
    <t>Budowa chodnika przy Dw 766 na odcinku od km 33+116 do km 33+435 w m. Michałów</t>
  </si>
  <si>
    <t xml:space="preserve">Budowa chodników przy drogach wojewódzkich nr 746 i 749 na terenie gm. Końskie polegająca na: Przebudowie drogi wojewódzkiej nr 749 Końskie – Przysucha polegająca na wykonaniu remontu chodnika w m. Rogów od km 3+300 do km 3+545 str. prawa – zadanie nr 2 </t>
  </si>
  <si>
    <t>Rozbudowa DW 762 na odcinku: węzeł Kielce Południe S 7 – granica gm. Chęciny,</t>
  </si>
  <si>
    <t xml:space="preserve">Budowa chodnika w m. Modliszewice w ciągu drogi woj. 746 Żarnów - Końskie, </t>
  </si>
  <si>
    <t>Przebudowa DW 742 na odcinku  Pilczyca-Stanowiska                                     wraz z rozbudową mostu w miejscowości Pilczyca</t>
  </si>
  <si>
    <t>Rok 2019</t>
  </si>
  <si>
    <t>Przebudowa DW 767 na odcinku od km 4+425 do km  6+117 wraz z budową chodnika na odcinku 4+425 do km 5+960 w miejscowości Bogucice – etap II, podetap IIB – Umowa nr 6/98/50/JM/2018 z 17.12.2018r.</t>
  </si>
  <si>
    <t>Rozbudowa DW 762 na odcinku: węzeł Kielce Południe (S7)- granica gminy Chęciny” – poprawa odwodnienia                       na skrzyżowaniu drogi wojewódzkiej nr 762 z drogą powiatową nr 0275T</t>
  </si>
  <si>
    <t xml:space="preserve">Rozbudowa drogi wojewódzkiej nr 973, odc. Busko – Zdrój – Nowy Korczyn – Borusowa wraz z budową przeprawy mostowej na rzece Nidzie oraz rz. Wiśle (Budowa obwodnicy Zbludowic), </t>
  </si>
  <si>
    <t xml:space="preserve">Poprawa bezpieczeństwa na drodze wojewódzkiej nr 766 w m. Michałów </t>
  </si>
  <si>
    <t xml:space="preserve">„Rozbudowa DW 764 na odcinku: granica miasta Kielce –granica gminy Daleszyce wraz z budową obwodnic               m. Suków i Daleszyce”. Zadanie nr 1: Rozbudowa drogi wojewódzkiej nr 764 Kielce – Staszów wraz z budową obwodnic miejscowości Suków, Daleszyce – etap I, km 3+742 – 9+600 oraz „Przebudowa DW 764 polegająca na przebudowie chodnika na odcinku Kranów-Daleszyce od km 12+300 do 13+107” </t>
  </si>
  <si>
    <t>Rozbudowa drogi wojewódzkiej nr 764 Kielce – Staszów wraz z budową obwodnic miejscowości Suków, Daleszyce – etap II, km 9+600 – 26+014</t>
  </si>
  <si>
    <t xml:space="preserve">Przebudowa drogi w wojewódzkiej nr 795 Secemin – Szczekociny na odcinku od m. Secemin do granicy woj. Świętokrzyskiego w m 0+000 do km 7+030 – Etap I w km 0+800 do 4+400, </t>
  </si>
  <si>
    <t>Rozbudowa drogi wojewódzkiej 748 na odc. Ok km 8+590 8+970 polegająca na budowie chodnika w m. Bugaj,              gm. Strawczyn w podziale na zadania częściowe: Zadanie 1-Budowa chdnika w m. Bugaj, gmina Strawczyn</t>
  </si>
  <si>
    <t xml:space="preserve">Budowa północnej obwodnicy Chmielnika w ciągu DW 765 od skrzyżowania z DK 73 </t>
  </si>
  <si>
    <t>Wykonanie robót  budowlanych polegających na umocnieniu skarpy rzeki Bobrzy wraz z uszczelnieniem wylotu z separatora w m Radkowice, gm Chęciny</t>
  </si>
  <si>
    <t>Budowa chodników przy drogach wojewódzkich nr 746 i 749 na terenie gm. Końskie polegające na : Przebudowie drogi wojewódzkiej nr 749 Końskie – Przysucha polegająca na odcinku od km 6+280 do km 6+630 w m. Nieświń – zadanie nr 1</t>
  </si>
  <si>
    <t>Poprawa bezpieczeństwa na przejściu dla pieszych  w ciągu drogi wojewódzkiej nr 750 w m. Zagnańsk  w km 9+200</t>
  </si>
  <si>
    <t>Remont cząstkowy miejsc przełomowych powstałych  na skutek ulewnych opadów deszczu w maju 2019                              na drodze wojewódzkiej nr 786, odcinek Secemin – Mieczyn</t>
  </si>
  <si>
    <t xml:space="preserve">Remont barier ochronnych sprężystych, linowych oraz poręczy mostowych na drogach wojewódzkich  i obiektach mostowych, będących w administracji rejonu Dróg Wojewódzkich w Zgórsku </t>
  </si>
  <si>
    <t>Rok 2020</t>
  </si>
  <si>
    <t xml:space="preserve">Rozbudowa  DW 762 na odcinku : węzeł Kielce Południe (S7) – granica gminy Chęciny – dojazd do działki 245/2 obręb 0003 Korzecko </t>
  </si>
  <si>
    <t>Rozbudowa drogi wojewódzkiej Nr 766 na odcinku Pińczów – Węchadłów do skrzyżowania z DW 768                            dł ok. 27,0 km /Budowa Obwodnicy Pińczowa</t>
  </si>
  <si>
    <t>Układ obwodnicy miasta Włoszczowa – budowa obwodnicy miasta Włoszczowa w ciągu drogi wojewódzkiej Nr 786 wraz z połączeniem z drogą wojewódzką nr 742 i 785/ Etap I- Obwodnica Włoszczowy w ciągu DW 786/</t>
  </si>
  <si>
    <t xml:space="preserve">Rozbudowa drogi wojewódzkiej nr 728 na odcinku Łopuszno – DK 74  </t>
  </si>
  <si>
    <t xml:space="preserve">Przebudowa drogi  wojewódzkiej nr 750 na odcinku Chrusty – Lekomin w km 11+300 do km 12+900 </t>
  </si>
  <si>
    <t>Poprawa bezpieczeństwa ruchu pieszych w m. Mieczyn poprzez wykonanie wyniesionego pobocza</t>
  </si>
  <si>
    <t>Usprawniewnie odwodnienia DW nr 766 w m. Morawica w rejonie starodroża od km 0+592 do km 0+684</t>
  </si>
  <si>
    <t>Budowa obwodnicy m. Jędrzejów od DK 78 do DW 768  w km ok. 2+500 wraz z rozbudową drogi wojewódzkiej                         nr 768 od km 2+500 do km ok. 5+500  (skrzyżowanie z DP 0170T) – w systemie zaprojektuj – zbuduj</t>
  </si>
  <si>
    <t>Przebudowa DW nr 728 w m. Gowarczów – polegająca  na przebudowie drogi wojewódzkiej nr 728 przejście przez Gowarczów w km 75+950 do km 77+350</t>
  </si>
  <si>
    <t xml:space="preserve">Budowa chodników w ciągu drogi wojewódzkiej nr 742                                 w miejscowości Kluczewsko, Brzeście i Stanowiska w podziale na zadania: zadanie nr 1. Budowa chodnika                    w m. Kluczewsko, gmina Kluczewsko, </t>
  </si>
  <si>
    <t xml:space="preserve">Rozbudowa obiektu mostowego MD 2 wraz z dojazdami w ciągu DW 728 </t>
  </si>
  <si>
    <t>Rozbudowa obiektu mostowego MD 1 wraz z dojazdami w ciągu DW 728</t>
  </si>
  <si>
    <t xml:space="preserve">Budowa chodników w ciągu drogi wojewódzkiej nr 742  w miejscowości Kluczewsko, Brzeście i Stanowiska                          w podziale na zadania: zadanie nr 2. Budowa chodnika  w m. Brzeście, gmina Kluczewsko, </t>
  </si>
  <si>
    <t>Rok 2021</t>
  </si>
  <si>
    <t>Rok 2022</t>
  </si>
  <si>
    <t>Rok 2023</t>
  </si>
  <si>
    <t>Rok 2024</t>
  </si>
  <si>
    <t>Rozbudowa DW nr 795 na odcinku Secemin - granica woj. - etap II Psary - granica województwa, polegajaca                      na przebudowie drogi wojewódzkiej nr 795 Secemin - Szczekociny na odcinku od m. Secemin do granic województwa świętokrzyskiego w km 0+000 do km 7+030 - Etap II w km 4+960 do 7+030</t>
  </si>
  <si>
    <t>Przebudowa drogi wojewódzkiej nr 767 na odcinku Pasturka - Bogucice od km 3+898 do km 4+425"</t>
  </si>
  <si>
    <t>Naprawa ekranów akustycznych uszkodzonych w wyniku zdarzeń drogowych</t>
  </si>
  <si>
    <t>Przebudowa drogi wojewódzkiej nr 756 w km od 52+700 do 53+400 (Szydłów)</t>
  </si>
  <si>
    <t>Remont wiaduktu drogowego w ciągu drogi wojewódzkiej Nr 742 w km 60+226 w m. Włoszczowa</t>
  </si>
  <si>
    <t>Naprawa uszkodzonych elementów wiaduktu drogowego  na DW 762  w m. Zagrody w km 10+183.</t>
  </si>
  <si>
    <t>"Przebudowa ul. Sienkiewicza we Włoszczowie" - Odcinek od km 31+660 do km 32+350</t>
  </si>
  <si>
    <t>"Remont chodnika w ciągu DW 749 Końskie - Przysucha w m. Końskie, ul. 1 - go Maja od km 1+023 do km 1+099 po stronie lewej"</t>
  </si>
  <si>
    <t>Remont dylatacji na obiektach mostowych dróg woj. ŚZDW Kielce</t>
  </si>
  <si>
    <t>Poprawa bezpieczeństwa ruchu pieszych na drodze wojewódzkiej nr 728 na odcinku Małogoszcz-Jędrzejów w podziale na zadania częściowe Zadanie 1 - Przebudowa drogi wojewódzkiej nr 728 polegająca na budowie chodnika na odcinku od km 152+000 do km 152+700</t>
  </si>
  <si>
    <t>Rozbudowa obiektu mostowego w ciągu DW 728 wraz z dojazdami w m. Plenna</t>
  </si>
  <si>
    <t>Przebudowa drogi wojewódzkiej nr 761 od km 8+450 do km 9+021 w m. Piekoszów gm. Piekoszów</t>
  </si>
  <si>
    <t>Remont obiektu mostowego w ciągu DW 742 w m. Oksa w km 82+295</t>
  </si>
  <si>
    <t>Poprawa bezpieczeństwa ruchu pieszych na drodze wojewódzkiej nr 728 na odcinku Małogoszcz-Jędrzejów                              w podziale na zadania częściowe Zadanie 2 -Przebudowa drogi wojewódzkiej nr 728 polegająca na budowie chodnika na odcinku  od km 153+468 do km 153+620</t>
  </si>
  <si>
    <t>OD1, OD2</t>
  </si>
  <si>
    <t>Rozbudowa DW nr 748 polegająca na budowie chodnika  w m. Chełmce, gm. Strawczyn</t>
  </si>
  <si>
    <t>Budowa chodnika przy drodze wojewódzkiej nr 742  w miejscowości Oksa</t>
  </si>
  <si>
    <t>Zabezpieczenie oczepu filara środkowego wiaduktu drogowego strona prawa ( w kierunku Krakowa) na                       DW 762 w km 10+183 w m. Zagrody.</t>
  </si>
  <si>
    <t>"Remonty dróg woj. Na terenie działania ŚZDW w Kielcach w podziale na pięć zadań częściowych" Zadanie 2 - Remont  drogi  woj. nr 742 w m. Kluczewsko od km 52+629 do km 53+080 i od km 53+254 do km 53+405"</t>
  </si>
  <si>
    <t>"Remonty dróg woj. Na terenie działania ŚZDW w Kielcach w podziale na pięć zadań częściowych" Zadanie3 - Remont  drogi  woj. nr 746 w m. Grabków                  od km 7+100 do km 7+885</t>
  </si>
  <si>
    <t>Zadanie 1 "Remont barier ochronnych sprężystych, linowych oraz poręczy mostowych na drogach woj. i obiektach mostowych będących w administracji RDW w Zgórsku"</t>
  </si>
  <si>
    <t>OD1, OD2, OD 3</t>
  </si>
  <si>
    <t>763; 786; 742</t>
  </si>
  <si>
    <t xml:space="preserve">Przebudowa ulicy Sienkiewicza we Włoszczowie- relizacja na odcinku DW 785 od km 31+520,00 do km 31+660,00 </t>
  </si>
  <si>
    <t>Przebudowa drogi woj. Nr 742 relacji Przygłó-Lęczno-Włoszczowa-Nagłowice polegająca na budowie chodnika od km 47+080 str. Lewa do km 48+250 str. prawa w m. Stanowiska</t>
  </si>
  <si>
    <t>Remont obiektu mostowego na drodze wojewódzkiej nr 748 km 9+050 w m. Bugaj</t>
  </si>
  <si>
    <t>Poprawa bezpieczeństawa na drodze wojewódzkiej nr 748 na odcinku w m. Strawczyn w tym na terenach poprzemysłowych</t>
  </si>
  <si>
    <t>Przebudowa DW 768 w m. Łysaków, w m. Niegosławice i w m. Węchadłów w podziale na 3 zadania częściowe. Zadanie 1. Przebudowa DW 768 w km 6+580 do km 7+570 w miejscowości Łysaków odcinek o długości 990m</t>
  </si>
  <si>
    <t>Przebudowa drogi woj. Nr 746 odc. Grabków-Pomorzany-Modliszewice Etap I (odc. granica województwa - Grabków od km 6+425 do km  6+865 dł 440,00mb</t>
  </si>
  <si>
    <t>Rozbudowa drogi wojewódzkiej nr 762 polegająca na budowie ronda turbinowego w ramach zadania pn: "Poprawa warunków bezpieczeństwa ruchu drogowego na skrzyżowaniu drogi wojewódzkiej nr 762 Kielce - Małogoszcz z drogą powiatową Nr 0379T i Nr 0381T ul. Sitkówka - budowa ronda turbinowego"</t>
  </si>
  <si>
    <t>Przebudowa drogi woj. Nr 746 Żarnów - Konskie odc. Grabków-Kopaniny od km  7+885 do km  8+188 dł 303,00 m.b. oraz od km 8+206 do km 8+790 dł. 584 m.b.</t>
  </si>
  <si>
    <t>"Przebudowa drogi wojewódzkiej nr 749 Przysucha - Końskie odc. m. Fidor od km 8+983 do km 9+973, dł. 990,00 mb"</t>
  </si>
  <si>
    <t>"Przebudowa drogi wojewódzkiej nr 749 Przysucha - Końskie odc. m. Fidor od km  8+500 do km  8+983, dł. 483,00 mb"</t>
  </si>
  <si>
    <t xml:space="preserve">Rozbudowa drogi wojewódzkiej nr 728 na odc. Łopuszno - DK 74 wraz z budową obwodnicy m. Łopuszno w ciągu DW 786 ok. 25 km/odc. Od DK 74 do skrzyżowania z dr. Powiatową nr 0473T w m. Plenna/" </t>
  </si>
  <si>
    <t xml:space="preserve">„Poprawa bezpieczeństwa ruchu pieszych na drodze wojewódzkiej nr 728 na odcinku Małogoszcz - Jędrzejów" -
Przebudowa drogi wojewódzkiej nr 728 wrn. Mniszek w krn 146+720,00 do krn 146+950. </t>
  </si>
  <si>
    <t xml:space="preserve">Budowa chodnika przy drodze wojewódzkiej nr 748 na odcinku od ul. Granicznej do ul. Barytowej
w m. Strawczynek" </t>
  </si>
  <si>
    <t>Przebudowa drogi woiewódzkiei nr 746  odcinek Grabków-Pomorzany-Modliszewice Etap I (m. Gabrielnia od km 10+264 do km 11+000 dł. 736,00 mb).</t>
  </si>
  <si>
    <t>Budowa chodnika przy DW 786 wrn. Mieczyn od km 84+0 14 do km
84 084 strona rawa dł. 70 mb.</t>
  </si>
  <si>
    <t xml:space="preserve">Remontchodnika przy drodze wojewódzkiej nr 745 Dąbrowa-Radlin m. Mąchocice Kapitulne strona prawa odc. Km 7+260 do km7+332 długości 72 mb. </t>
  </si>
  <si>
    <t>„Remont mostu w miejscowości Podłęże na drodze wojewódzkiej
nr 766 w krn 21+610"</t>
  </si>
  <si>
    <t>„Przebudowa drogi wojewódzkiej nr 786   w zakresie budowy chodnika
w miejscowości Piekoszówod krn 112+580,00 do krn 113+150".</t>
  </si>
  <si>
    <t>„Remont barier ochronnych sprężystych, linowych oraz poręczy mostowych
na drogach wojewódzkich i obiektach mostowych, będących
w administracji Rejony Dróg Wojewódzkich w Zgórsku i Staszowie"
Zadanie Nr 1 - Remont barier ochronnych syreżystych, linowych
oraz Doreczy mostowych na drozach wojewódzkich i obiektach
„nostowych, bedgcych w administracji Rejonu Dróg Wojewódzkich w Zgórsku</t>
  </si>
  <si>
    <t>OD1,OD2,OD3</t>
  </si>
  <si>
    <t>Przebudowa drogi wojewódzkiej nr 762 w m. Zagrody, ul. Szewska</t>
  </si>
  <si>
    <t>Przebudowa drogi wojewódzkiej nr 756 w m. Solec</t>
  </si>
  <si>
    <t>60+250</t>
  </si>
  <si>
    <t>60+950</t>
  </si>
  <si>
    <t>03.04.2024</t>
  </si>
  <si>
    <t>03.08.2024</t>
  </si>
  <si>
    <t>104+100,00</t>
  </si>
  <si>
    <t>120+060,00</t>
  </si>
  <si>
    <t>28.01.2019r.</t>
  </si>
  <si>
    <t>30.09.2020r.</t>
  </si>
  <si>
    <t>Radoszyce</t>
  </si>
  <si>
    <t>11+300,00</t>
  </si>
  <si>
    <t xml:space="preserve">12+900,00 </t>
  </si>
  <si>
    <t>10.09.2019r.</t>
  </si>
  <si>
    <t>31.08.2020r.</t>
  </si>
  <si>
    <t>4+960,00</t>
  </si>
  <si>
    <t>7+030,00</t>
  </si>
  <si>
    <t>21.04.2021r.</t>
  </si>
  <si>
    <t>14.10.2021r.</t>
  </si>
  <si>
    <t>153+468,00</t>
  </si>
  <si>
    <t>153+620,00</t>
  </si>
  <si>
    <t>06.08.2021r.</t>
  </si>
  <si>
    <t>29.10.2021r.</t>
  </si>
  <si>
    <t>79+219,00</t>
  </si>
  <si>
    <t>79+510,00</t>
  </si>
  <si>
    <t>03.03.2021r.</t>
  </si>
  <si>
    <t>23.06.2021r.</t>
  </si>
  <si>
    <t>10.06.2021r.</t>
  </si>
  <si>
    <t>30.11.2021r.</t>
  </si>
  <si>
    <t>152+000,00</t>
  </si>
  <si>
    <t>152+700,00</t>
  </si>
  <si>
    <t>15.12.2021r.</t>
  </si>
  <si>
    <t>31+520,00</t>
  </si>
  <si>
    <t xml:space="preserve">31+660,00 </t>
  </si>
  <si>
    <t>13.06.2022r.</t>
  </si>
  <si>
    <t>06.09.2022r.</t>
  </si>
  <si>
    <t xml:space="preserve"> 6+580,00</t>
  </si>
  <si>
    <t>7+570,00</t>
  </si>
  <si>
    <t>10.05.2023r.</t>
  </si>
  <si>
    <t>07.07.2023r.</t>
  </si>
  <si>
    <t>Przebudowa DW 768 w m. Niegosławice odcinek o długości 990m</t>
  </si>
  <si>
    <t xml:space="preserve"> 13+550,00</t>
  </si>
  <si>
    <t xml:space="preserve"> 14+540,00</t>
  </si>
  <si>
    <t>08.08.2023r.</t>
  </si>
  <si>
    <t>Przebudowa DW 768 w m. Węchadłów odcinek o długości 990m</t>
  </si>
  <si>
    <t>19+410,00</t>
  </si>
  <si>
    <t>20+400,00</t>
  </si>
  <si>
    <t>21.06.2023r.</t>
  </si>
  <si>
    <t>112+580,00</t>
  </si>
  <si>
    <t>113+150,00</t>
  </si>
  <si>
    <t>24.08.2023r.</t>
  </si>
  <si>
    <t>17.11.2023r.</t>
  </si>
  <si>
    <t>146+720,00</t>
  </si>
  <si>
    <t>146+950,00</t>
  </si>
  <si>
    <t>22.02.2023r.</t>
  </si>
  <si>
    <t>06.07.2023r.</t>
  </si>
  <si>
    <t>78+008                   81+165</t>
  </si>
  <si>
    <t>78+624                          81+301</t>
  </si>
  <si>
    <t>22.06.2016</t>
  </si>
  <si>
    <t>01.09.2016</t>
  </si>
  <si>
    <t>-</t>
  </si>
  <si>
    <t>proj. 4+053                   62+971,82                64+688,94</t>
  </si>
  <si>
    <t>proj. 11+480               64+400               65+261,82</t>
  </si>
  <si>
    <t>20.12.2017</t>
  </si>
  <si>
    <t>17.12.2020</t>
  </si>
  <si>
    <t>Łachów km 4+085,    Włoszczowa ul. Czarieciego km 5+509,67, Włoszczowa ul. Jędzrejowska 8+970,46, Włoszczowa ul. Partyzantó 10+805,41, WŁOSZCZOWA Ul. Jędrzejowska DW 742 km 63+035</t>
  </si>
  <si>
    <t>786                           742</t>
  </si>
  <si>
    <t>97+355</t>
  </si>
  <si>
    <t>104+124</t>
  </si>
  <si>
    <t>06.08.2015</t>
  </si>
  <si>
    <t>15.12.2015</t>
  </si>
  <si>
    <t>3+672</t>
  </si>
  <si>
    <t>4+050</t>
  </si>
  <si>
    <t>18.05.2017</t>
  </si>
  <si>
    <t>19.09.2017</t>
  </si>
  <si>
    <t xml:space="preserve">4+513                          6+105                          7+700 </t>
  </si>
  <si>
    <t>5+195                        6+477                 8+450</t>
  </si>
  <si>
    <t>09.12.2016</t>
  </si>
  <si>
    <t>23.09.2017</t>
  </si>
  <si>
    <t>33+116</t>
  </si>
  <si>
    <t>33+435</t>
  </si>
  <si>
    <t>8.10.2018</t>
  </si>
  <si>
    <t>30.11.2018</t>
  </si>
  <si>
    <t>14+949</t>
  </si>
  <si>
    <t>25+198</t>
  </si>
  <si>
    <t>21.06.2017</t>
  </si>
  <si>
    <t>17+378</t>
  </si>
  <si>
    <t>25.06.2019</t>
  </si>
  <si>
    <t>26.08.2019</t>
  </si>
  <si>
    <t>17+430</t>
  </si>
  <si>
    <t>8+590</t>
  </si>
  <si>
    <t>8+970</t>
  </si>
  <si>
    <t>15.10.2019</t>
  </si>
  <si>
    <t>09.12.2019</t>
  </si>
  <si>
    <t>07.09.2020</t>
  </si>
  <si>
    <t>24.09.2020</t>
  </si>
  <si>
    <t>18+600</t>
  </si>
  <si>
    <t>8+450</t>
  </si>
  <si>
    <t>9+021</t>
  </si>
  <si>
    <t>01.06.2021</t>
  </si>
  <si>
    <t>7+743</t>
  </si>
  <si>
    <t>8+061</t>
  </si>
  <si>
    <t>08.12.2020</t>
  </si>
  <si>
    <t>30.06.2021</t>
  </si>
  <si>
    <t>13+235</t>
  </si>
  <si>
    <t>13+541,49</t>
  </si>
  <si>
    <t>31.01.2023</t>
  </si>
  <si>
    <t>04.10.2023</t>
  </si>
  <si>
    <t>13+402,90</t>
  </si>
  <si>
    <t>100+350</t>
  </si>
  <si>
    <t>103+230</t>
  </si>
  <si>
    <t>12.10.2022</t>
  </si>
  <si>
    <t>07.11.2023</t>
  </si>
  <si>
    <t>75+950</t>
  </si>
  <si>
    <t>77+350</t>
  </si>
  <si>
    <t>27.12.2019</t>
  </si>
  <si>
    <t>83+780</t>
  </si>
  <si>
    <t>84+000</t>
  </si>
  <si>
    <t>01.07.2020</t>
  </si>
  <si>
    <t>15.12.2020</t>
  </si>
  <si>
    <t>79+630</t>
  </si>
  <si>
    <t>80+100</t>
  </si>
  <si>
    <t>3+742</t>
  </si>
  <si>
    <t>9+600</t>
  </si>
  <si>
    <t>25.01.2018</t>
  </si>
  <si>
    <t>07.09.2019</t>
  </si>
  <si>
    <t>Suków                  4+402</t>
  </si>
  <si>
    <t>12+300</t>
  </si>
  <si>
    <t>13+107</t>
  </si>
  <si>
    <t>26+014</t>
  </si>
  <si>
    <t>25.10.2019</t>
  </si>
  <si>
    <t>Niwy               16+448</t>
  </si>
  <si>
    <t>20.02.2020</t>
  </si>
  <si>
    <t>14.03.2020</t>
  </si>
  <si>
    <t xml:space="preserve">Wykonanie wygrodzenia dla herpetofauny "Rozbudowa drogi wojewódzkiej nr 764 Kielce – Staszów wraz z budową obwodnic miejscowości Suków, Daleszyce – etap I, km 3+742 – 9+600 </t>
  </si>
  <si>
    <t>4+600</t>
  </si>
  <si>
    <t>23+970</t>
  </si>
  <si>
    <t>3+300</t>
  </si>
  <si>
    <t>9+979,07</t>
  </si>
  <si>
    <t>20.02.2018</t>
  </si>
  <si>
    <t>13.08.2019</t>
  </si>
  <si>
    <t>Siesławice, Zbludowice, Radzanów</t>
  </si>
  <si>
    <t>17+260</t>
  </si>
  <si>
    <t>17+530</t>
  </si>
  <si>
    <t>23.08.2016</t>
  </si>
  <si>
    <t>30.09.202016</t>
  </si>
  <si>
    <t>76+689</t>
  </si>
  <si>
    <t>78+200</t>
  </si>
  <si>
    <t>09.11.2016</t>
  </si>
  <si>
    <t>15.12.2016</t>
  </si>
  <si>
    <t>4+800</t>
  </si>
  <si>
    <t>5+300</t>
  </si>
  <si>
    <t>14.07.2017</t>
  </si>
  <si>
    <t>13.10.2017</t>
  </si>
  <si>
    <t>84+490</t>
  </si>
  <si>
    <t>85+242</t>
  </si>
  <si>
    <t>29.08.2018</t>
  </si>
  <si>
    <t>19.10.2018</t>
  </si>
  <si>
    <t>3+545</t>
  </si>
  <si>
    <t>09.11.2018</t>
  </si>
  <si>
    <t>14.12.2018</t>
  </si>
  <si>
    <t>14+170</t>
  </si>
  <si>
    <t>15+000</t>
  </si>
  <si>
    <t>27.06.20218</t>
  </si>
  <si>
    <t>29..08.2018</t>
  </si>
  <si>
    <t>6+280</t>
  </si>
  <si>
    <t>6+630</t>
  </si>
  <si>
    <t>05.04.2019</t>
  </si>
  <si>
    <t>56+550</t>
  </si>
  <si>
    <t>82+400</t>
  </si>
  <si>
    <t>04.01.2019</t>
  </si>
  <si>
    <t>56+755</t>
  </si>
  <si>
    <t>57+033</t>
  </si>
  <si>
    <t>12.12.2019</t>
  </si>
  <si>
    <t>15.04.2020</t>
  </si>
  <si>
    <t>83+112</t>
  </si>
  <si>
    <t>83+447</t>
  </si>
  <si>
    <t>09.12.2020</t>
  </si>
  <si>
    <t>11.01.2021</t>
  </si>
  <si>
    <t>53+075</t>
  </si>
  <si>
    <t>53+560</t>
  </si>
  <si>
    <t>15.05.2020</t>
  </si>
  <si>
    <t>52+629</t>
  </si>
  <si>
    <t>53+405</t>
  </si>
  <si>
    <t>13.10.2021</t>
  </si>
  <si>
    <t>13.11.2021</t>
  </si>
  <si>
    <t>7+100</t>
  </si>
  <si>
    <t>7+885</t>
  </si>
  <si>
    <t>18.10.2021</t>
  </si>
  <si>
    <t>20.11.2021</t>
  </si>
  <si>
    <t>1+023</t>
  </si>
  <si>
    <t>17.11.2021</t>
  </si>
  <si>
    <t>08.12.2021</t>
  </si>
  <si>
    <t>1+099</t>
  </si>
  <si>
    <t xml:space="preserve"> 32+350</t>
  </si>
  <si>
    <t xml:space="preserve"> 31+660</t>
  </si>
  <si>
    <t>47+070</t>
  </si>
  <si>
    <t>48+250</t>
  </si>
  <si>
    <t>20.09.2021</t>
  </si>
  <si>
    <t>15.06.2022</t>
  </si>
  <si>
    <t>6+425</t>
  </si>
  <si>
    <t>6+865</t>
  </si>
  <si>
    <t>05.04.2023</t>
  </si>
  <si>
    <t>23.06.2023</t>
  </si>
  <si>
    <t>8+790</t>
  </si>
  <si>
    <t>21.08.2023</t>
  </si>
  <si>
    <t>8+883</t>
  </si>
  <si>
    <t>9+873</t>
  </si>
  <si>
    <t>31.07.2023</t>
  </si>
  <si>
    <t>20.10.2023</t>
  </si>
  <si>
    <t>8+500</t>
  </si>
  <si>
    <t>8+983</t>
  </si>
  <si>
    <t>08.09.2023</t>
  </si>
  <si>
    <t>10+264</t>
  </si>
  <si>
    <t>11+000</t>
  </si>
  <si>
    <t>30.05.2023</t>
  </si>
  <si>
    <t>17.08.2023</t>
  </si>
  <si>
    <t>84+014</t>
  </si>
  <si>
    <t>84+084</t>
  </si>
  <si>
    <t>01.12.2023</t>
  </si>
  <si>
    <t>76+301</t>
  </si>
  <si>
    <t>77+041</t>
  </si>
  <si>
    <t>05.10.2015</t>
  </si>
  <si>
    <t>20.11.2015</t>
  </si>
  <si>
    <t>18.07.2016</t>
  </si>
  <si>
    <t>30.11.2016</t>
  </si>
  <si>
    <t>27+020</t>
  </si>
  <si>
    <t>25+383</t>
  </si>
  <si>
    <t>Chmielnik km 0+000, km 1+603, 2+672</t>
  </si>
  <si>
    <t>0+000</t>
  </si>
  <si>
    <t>2+672</t>
  </si>
  <si>
    <t>28.06.2017</t>
  </si>
  <si>
    <t>15.12.2018</t>
  </si>
  <si>
    <t xml:space="preserve">„Przebudowa drogi wojewódzkiej nr 768 na odcinku Łysaków-Węchadłów"
</t>
  </si>
  <si>
    <t>11+990</t>
  </si>
  <si>
    <t>11.06.2024</t>
  </si>
  <si>
    <t>29.08.2024</t>
  </si>
  <si>
    <t>3+110</t>
  </si>
  <si>
    <t>3+810,4</t>
  </si>
  <si>
    <t>24.04.2024</t>
  </si>
  <si>
    <t>10.11.2024</t>
  </si>
  <si>
    <t>13+300         13+716</t>
  </si>
  <si>
    <t>07.04.2015 r.</t>
  </si>
  <si>
    <t>14.08.2015 r.</t>
  </si>
  <si>
    <t>13+490       
14+362</t>
  </si>
  <si>
    <t>24+750</t>
  </si>
  <si>
    <t>25+737,68</t>
  </si>
  <si>
    <t>05.10.2015 r.</t>
  </si>
  <si>
    <t>21.12.2015 r.</t>
  </si>
  <si>
    <t>Przebudowa DW Nr 756 na odcinku Szydłów – Stary Solec                            od km 52+700 do km  60+600 wraz z rozbudową obiektu mostowego w Starym Solcu (Etap I od km 54+034 do km58+530 wg nowego kilometrażu)</t>
  </si>
  <si>
    <t xml:space="preserve">54+034        </t>
  </si>
  <si>
    <t xml:space="preserve">58+530        </t>
  </si>
  <si>
    <t>24.08.2017 r.</t>
  </si>
  <si>
    <t>30.11.2017 r.</t>
  </si>
  <si>
    <t>4+425</t>
  </si>
  <si>
    <t>6+117</t>
  </si>
  <si>
    <t>19.12.2018 r.</t>
  </si>
  <si>
    <t>31.05.2019 r.</t>
  </si>
  <si>
    <t>3+898</t>
  </si>
  <si>
    <t>04.05.2021</t>
  </si>
  <si>
    <t>13.12.2021</t>
  </si>
  <si>
    <t>52+700</t>
  </si>
  <si>
    <t>53+400</t>
  </si>
  <si>
    <t>08.03.2021</t>
  </si>
  <si>
    <t>31.08.2021</t>
  </si>
  <si>
    <t>785
742</t>
  </si>
  <si>
    <t>Rozbudowa drogi wojewódzkiej Nr 785 poprzez budowę ronda na skrzyżowaniu ulic Sienkiewicza, Młynarskiej i Głowackiego we Włoszczowie</t>
  </si>
  <si>
    <t>32+351</t>
  </si>
  <si>
    <t>32+451</t>
  </si>
  <si>
    <t>04.09.2020</t>
  </si>
  <si>
    <t>21.12.2020</t>
  </si>
  <si>
    <t>100,,00</t>
  </si>
  <si>
    <t>skrzyżowanie ulic: Sienkiewicza, Młynarskiej i Głowackiego we Włoszczowie 32+401 DW 785</t>
  </si>
  <si>
    <t>31+900</t>
  </si>
  <si>
    <t>32+664</t>
  </si>
  <si>
    <t>02.08.2019</t>
  </si>
  <si>
    <t>30.09.2019</t>
  </si>
  <si>
    <t>0+800</t>
  </si>
  <si>
    <t>4+400</t>
  </si>
  <si>
    <t>28.10.2019</t>
  </si>
  <si>
    <t>141+605,5</t>
  </si>
  <si>
    <t>142+002,25</t>
  </si>
  <si>
    <t>28.12.2017</t>
  </si>
  <si>
    <t>29.06.2018</t>
  </si>
  <si>
    <t>51+600</t>
  </si>
  <si>
    <t>52+680</t>
  </si>
  <si>
    <t>03.07.2018</t>
  </si>
  <si>
    <t>19+089</t>
  </si>
  <si>
    <t>25+300</t>
  </si>
  <si>
    <t>05.05.2017</t>
  </si>
  <si>
    <t>31.10.2017</t>
  </si>
  <si>
    <t>30+550</t>
  </si>
  <si>
    <t>12.08.2016</t>
  </si>
  <si>
    <t>60+574,60</t>
  </si>
  <si>
    <t>62+489,00</t>
  </si>
  <si>
    <t>05.11.2014</t>
  </si>
  <si>
    <t>06.07.2015</t>
  </si>
  <si>
    <t>3+925,91</t>
  </si>
  <si>
    <t>5+311,19</t>
  </si>
  <si>
    <t>15.04.2015</t>
  </si>
  <si>
    <t>30.09.2015</t>
  </si>
  <si>
    <t>45+886</t>
  </si>
  <si>
    <t>116+300</t>
  </si>
  <si>
    <t>10.06.2015</t>
  </si>
  <si>
    <t>15.10.2015</t>
  </si>
  <si>
    <t>3+900</t>
  </si>
  <si>
    <t>5+350</t>
  </si>
  <si>
    <t>23.09.2015</t>
  </si>
  <si>
    <t>30.11.2015</t>
  </si>
  <si>
    <t>17+000</t>
  </si>
  <si>
    <t>17+225</t>
  </si>
  <si>
    <t>25.11.2015</t>
  </si>
  <si>
    <t>11.12.2015</t>
  </si>
  <si>
    <t>86+304</t>
  </si>
  <si>
    <t>86+420</t>
  </si>
  <si>
    <t>04.11.2015</t>
  </si>
  <si>
    <t>15+845</t>
  </si>
  <si>
    <t>16.09.2015</t>
  </si>
  <si>
    <t>Obwodnica
766
767</t>
  </si>
  <si>
    <t>25.05.2017</t>
  </si>
  <si>
    <t>30.08.2020</t>
  </si>
  <si>
    <t>Obwodnica DW 766:
0+000
1+238
4+654</t>
  </si>
  <si>
    <t>15+500</t>
  </si>
  <si>
    <t>15+550</t>
  </si>
  <si>
    <t>31.05.2024</t>
  </si>
  <si>
    <t>26.06.2024</t>
  </si>
  <si>
    <t>03.11.2023</t>
  </si>
  <si>
    <t>15.12.2023</t>
  </si>
  <si>
    <t>0</t>
  </si>
  <si>
    <t>7+260</t>
  </si>
  <si>
    <t>7+332</t>
  </si>
  <si>
    <t>07.07.2023</t>
  </si>
  <si>
    <t>03.09.2023</t>
  </si>
  <si>
    <t>2+555</t>
  </si>
  <si>
    <t>2+600</t>
  </si>
  <si>
    <t>12.07.2022</t>
  </si>
  <si>
    <t>07.12.2022</t>
  </si>
  <si>
    <t>RDW1</t>
  </si>
  <si>
    <t>RDW2</t>
  </si>
  <si>
    <t>10.06.2021</t>
  </si>
  <si>
    <t>28.07.2021</t>
  </si>
  <si>
    <t>0+592</t>
  </si>
  <si>
    <t>0+684</t>
  </si>
  <si>
    <t>21.10.2020</t>
  </si>
  <si>
    <t>12.11.2020</t>
  </si>
  <si>
    <t>3+390 stary kilometraż   (aktualny 4+600)</t>
  </si>
  <si>
    <t>3+450  (4+660)</t>
  </si>
  <si>
    <t>09.04.2019</t>
  </si>
  <si>
    <t>16.04.2019</t>
  </si>
  <si>
    <t>9+172</t>
  </si>
  <si>
    <t>9+200</t>
  </si>
  <si>
    <t>24.09.2019</t>
  </si>
  <si>
    <t>02.122019</t>
  </si>
  <si>
    <t>17.12.2019</t>
  </si>
  <si>
    <t xml:space="preserve">
0+850</t>
  </si>
  <si>
    <t>24+300</t>
  </si>
  <si>
    <t>4+654</t>
  </si>
  <si>
    <t xml:space="preserve">
3+900</t>
  </si>
  <si>
    <t>24+870</t>
  </si>
  <si>
    <t>60+226</t>
  </si>
  <si>
    <t>10+183</t>
  </si>
  <si>
    <t>23.12.2021</t>
  </si>
  <si>
    <t>21.09.2021</t>
  </si>
  <si>
    <t>06.10.2021</t>
  </si>
  <si>
    <t>25.11.2021</t>
  </si>
  <si>
    <t>26.03.2021</t>
  </si>
  <si>
    <t>29.03.2021</t>
  </si>
  <si>
    <t>82+295</t>
  </si>
  <si>
    <t>12.07.2021</t>
  </si>
  <si>
    <t>11.12.2021</t>
  </si>
  <si>
    <t>15.12.2021</t>
  </si>
  <si>
    <t>28.04.2021</t>
  </si>
  <si>
    <t>19.07.2021</t>
  </si>
  <si>
    <t>9+050</t>
  </si>
  <si>
    <t>07.06.2022</t>
  </si>
  <si>
    <t>01.09.2022</t>
  </si>
  <si>
    <t>21+610</t>
  </si>
  <si>
    <t>14.07.2023</t>
  </si>
  <si>
    <t>04.12.2023</t>
  </si>
  <si>
    <t>3+233</t>
  </si>
  <si>
    <t>4+133</t>
  </si>
  <si>
    <t>17.12.2021</t>
  </si>
  <si>
    <t xml:space="preserve"> 14 + 678</t>
  </si>
  <si>
    <t>15 + 845</t>
  </si>
  <si>
    <t>25.11.2014</t>
  </si>
  <si>
    <t>12.08.2015</t>
  </si>
  <si>
    <t>128+300</t>
  </si>
  <si>
    <t>135+673</t>
  </si>
  <si>
    <t>03.06.2015</t>
  </si>
  <si>
    <t>14.01.2016</t>
  </si>
  <si>
    <t>30.06.2016</t>
  </si>
  <si>
    <t>129+600</t>
  </si>
  <si>
    <t>79+500</t>
  </si>
  <si>
    <t>79840</t>
  </si>
  <si>
    <t>27.12.2016</t>
  </si>
  <si>
    <t>15.11.2016</t>
  </si>
  <si>
    <t>60+700</t>
  </si>
  <si>
    <t>67+300</t>
  </si>
  <si>
    <t>14.02.2017</t>
  </si>
  <si>
    <t>17.06.2017</t>
  </si>
  <si>
    <t>12.08.2020</t>
  </si>
  <si>
    <t>17.03.2017</t>
  </si>
  <si>
    <t>5+577</t>
  </si>
  <si>
    <t>Piaski 0+232; Jędrzejów 1+830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</si>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</sst>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"/>
    <numFmt numFmtId="166" formatCode="#,##0.00&quot; zł&quot;"/>
  </numFmts>
  <fonts count="2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9"/>
      <name val="Arial Narrow"/>
      <family val="2"/>
      <charset val="238"/>
    </font>
    <font>
      <b/>
      <sz val="11"/>
      <color rgb="FFFA7D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0" fillId="4" borderId="2" applyNumberFormat="0" applyAlignment="0" applyProtection="0"/>
  </cellStyleXfs>
  <cellXfs count="85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13" fillId="2" borderId="0" xfId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łącze" xfId="1" builtinId="8"/>
    <cellStyle name="Normalny" xfId="0" builtinId="0"/>
    <cellStyle name="Obliczenia" xfId="2" builtinId="22"/>
  </cellStyles>
  <dxfs count="0"/>
  <tableStyles count="0" defaultTableStyle="TableStyleMedium2" defaultPivotStyle="PivotStyleLight16"/>
  <colors>
    <mruColors>
      <color rgb="FFCC99FF"/>
      <color rgb="FFCC66FF"/>
      <color rgb="FFFBE2D1"/>
      <color rgb="FFFFD7A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1"/>
  <sheetViews>
    <sheetView showGridLines="0" topLeftCell="A16" zoomScale="70" zoomScaleNormal="70" workbookViewId="0">
      <selection activeCell="I31" sqref="I31"/>
    </sheetView>
  </sheetViews>
  <sheetFormatPr defaultRowHeight="15" x14ac:dyDescent="0.25"/>
  <cols>
    <col min="1" max="1" width="10.5703125" style="5" customWidth="1"/>
    <col min="2" max="2" width="9.140625" style="4"/>
    <col min="3" max="3" width="12.5703125" style="3" customWidth="1"/>
    <col min="4" max="4" width="30.42578125" style="1" customWidth="1"/>
    <col min="5" max="5" width="13.85546875" style="1" customWidth="1"/>
    <col min="6" max="6" width="13.28515625" style="1" customWidth="1"/>
    <col min="7" max="7" width="11.140625" style="1" customWidth="1"/>
    <col min="8" max="8" width="11.140625" style="2" customWidth="1"/>
    <col min="9" max="9" width="18.85546875" style="2" customWidth="1"/>
    <col min="10" max="10" width="12.5703125" style="2" customWidth="1"/>
    <col min="11" max="11" width="12.140625" style="1" customWidth="1"/>
    <col min="12" max="12" width="12.7109375" style="1" customWidth="1"/>
    <col min="13" max="13" width="10.7109375" style="1" customWidth="1"/>
    <col min="14" max="14" width="11.85546875" style="1" customWidth="1"/>
    <col min="15" max="15" width="10.28515625" style="1" customWidth="1"/>
    <col min="16" max="16" width="11.140625" style="1" customWidth="1"/>
    <col min="17" max="17" width="10.85546875" style="1" customWidth="1"/>
    <col min="18" max="18" width="12.28515625" style="1" customWidth="1"/>
    <col min="19" max="19" width="12.85546875" style="1" customWidth="1"/>
    <col min="20" max="20" width="14" style="1" customWidth="1"/>
    <col min="21" max="21" width="10.85546875" style="6" customWidth="1"/>
    <col min="22" max="22" width="13.7109375" style="7" customWidth="1"/>
    <col min="23" max="23" width="10.7109375" style="1" customWidth="1"/>
    <col min="24" max="24" width="12.85546875" style="1" customWidth="1"/>
    <col min="25" max="25" width="15.140625" style="1" customWidth="1"/>
    <col min="26" max="26" width="14.5703125" style="1" customWidth="1"/>
    <col min="27" max="27" width="12.7109375" style="1" customWidth="1"/>
    <col min="28" max="28" width="11" style="1" customWidth="1"/>
    <col min="29" max="16384" width="9.140625" style="1"/>
  </cols>
  <sheetData>
    <row r="1" spans="1:28" ht="28.5" x14ac:dyDescent="0.45">
      <c r="B1" s="10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</row>
    <row r="2" spans="1:28" ht="27" customHeight="1" x14ac:dyDescent="0.25">
      <c r="B2" s="73" t="s">
        <v>35</v>
      </c>
      <c r="C2" s="73"/>
      <c r="D2" s="73"/>
      <c r="E2" s="14"/>
      <c r="F2" s="14"/>
      <c r="G2" s="9"/>
      <c r="H2" s="9"/>
      <c r="I2" s="9"/>
      <c r="J2" s="11"/>
    </row>
    <row r="3" spans="1:28" ht="63.75" customHeight="1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30" customHeight="1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20.25" customHeight="1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ht="13.5" customHeight="1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75" customHeight="1" x14ac:dyDescent="0.25">
      <c r="A7" s="16"/>
      <c r="B7" s="42" t="s">
        <v>551</v>
      </c>
      <c r="C7" s="20">
        <v>742</v>
      </c>
      <c r="D7" s="43" t="s">
        <v>36</v>
      </c>
      <c r="E7" s="42" t="s">
        <v>440</v>
      </c>
      <c r="F7" s="42" t="s">
        <v>441</v>
      </c>
      <c r="G7" s="42" t="s">
        <v>442</v>
      </c>
      <c r="H7" s="42" t="s">
        <v>443</v>
      </c>
      <c r="I7" s="44">
        <v>6110828.21</v>
      </c>
      <c r="J7" s="45">
        <v>0</v>
      </c>
      <c r="K7" s="45">
        <v>1914.4</v>
      </c>
      <c r="L7" s="45">
        <v>0</v>
      </c>
      <c r="M7" s="45">
        <v>6056.74</v>
      </c>
      <c r="N7" s="46">
        <v>0</v>
      </c>
      <c r="O7" s="46">
        <v>2423</v>
      </c>
      <c r="P7" s="47">
        <v>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1275</v>
      </c>
      <c r="W7" s="48">
        <v>0</v>
      </c>
      <c r="X7" s="48">
        <v>510</v>
      </c>
      <c r="Y7" s="48">
        <v>0</v>
      </c>
      <c r="Z7" s="48">
        <v>0</v>
      </c>
      <c r="AA7" s="49">
        <v>0</v>
      </c>
      <c r="AB7" s="21" t="s">
        <v>207</v>
      </c>
    </row>
    <row r="8" spans="1:28" ht="45.75" customHeight="1" x14ac:dyDescent="0.25">
      <c r="B8" s="42" t="s">
        <v>552</v>
      </c>
      <c r="C8" s="20">
        <v>746</v>
      </c>
      <c r="D8" s="50" t="s">
        <v>37</v>
      </c>
      <c r="E8" s="42" t="s">
        <v>529</v>
      </c>
      <c r="F8" s="42" t="s">
        <v>530</v>
      </c>
      <c r="G8" s="42" t="s">
        <v>531</v>
      </c>
      <c r="H8" s="42" t="s">
        <v>532</v>
      </c>
      <c r="I8" s="44">
        <v>2378770.42</v>
      </c>
      <c r="J8" s="45">
        <v>0</v>
      </c>
      <c r="K8" s="45">
        <v>0</v>
      </c>
      <c r="L8" s="45">
        <v>1167</v>
      </c>
      <c r="M8" s="45">
        <v>2508</v>
      </c>
      <c r="N8" s="46">
        <v>0</v>
      </c>
      <c r="O8" s="46">
        <v>1254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64.5" x14ac:dyDescent="0.25">
      <c r="B9" s="42" t="s">
        <v>553</v>
      </c>
      <c r="C9" s="20">
        <v>767</v>
      </c>
      <c r="D9" s="51" t="s">
        <v>42</v>
      </c>
      <c r="E9" s="42" t="s">
        <v>388</v>
      </c>
      <c r="F9" s="42" t="s">
        <v>391</v>
      </c>
      <c r="G9" s="42" t="s">
        <v>389</v>
      </c>
      <c r="H9" s="42" t="s">
        <v>390</v>
      </c>
      <c r="I9" s="44">
        <v>1746105.91</v>
      </c>
      <c r="J9" s="45">
        <v>0</v>
      </c>
      <c r="K9" s="45">
        <v>0</v>
      </c>
      <c r="L9" s="45">
        <v>836</v>
      </c>
      <c r="M9" s="45">
        <v>3570.75</v>
      </c>
      <c r="N9" s="46">
        <v>0</v>
      </c>
      <c r="O9" s="46">
        <v>1920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48"/>
    </row>
    <row r="10" spans="1:28" ht="42.75" customHeight="1" x14ac:dyDescent="0.25">
      <c r="B10" s="42" t="s">
        <v>554</v>
      </c>
      <c r="C10" s="20">
        <v>749</v>
      </c>
      <c r="D10" s="43" t="s">
        <v>43</v>
      </c>
      <c r="E10" s="42" t="s">
        <v>444</v>
      </c>
      <c r="F10" s="42" t="s">
        <v>445</v>
      </c>
      <c r="G10" s="42" t="s">
        <v>446</v>
      </c>
      <c r="H10" s="42" t="s">
        <v>447</v>
      </c>
      <c r="I10" s="44">
        <v>1407300.04</v>
      </c>
      <c r="J10" s="45">
        <v>0</v>
      </c>
      <c r="K10" s="45">
        <v>0</v>
      </c>
      <c r="L10" s="45">
        <v>1385.28</v>
      </c>
      <c r="M10" s="45">
        <v>3055</v>
      </c>
      <c r="N10" s="46">
        <v>0</v>
      </c>
      <c r="O10" s="46">
        <v>2026.1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118.5" customHeight="1" x14ac:dyDescent="0.25">
      <c r="B11" s="42" t="s">
        <v>555</v>
      </c>
      <c r="C11" s="20">
        <v>786</v>
      </c>
      <c r="D11" s="43" t="s">
        <v>38</v>
      </c>
      <c r="E11" s="42" t="s">
        <v>448</v>
      </c>
      <c r="F11" s="42" t="s">
        <v>449</v>
      </c>
      <c r="G11" s="42" t="s">
        <v>450</v>
      </c>
      <c r="H11" s="42" t="s">
        <v>451</v>
      </c>
      <c r="I11" s="44">
        <v>1215132.6299999999</v>
      </c>
      <c r="J11" s="45">
        <v>0</v>
      </c>
      <c r="K11" s="45">
        <v>70414</v>
      </c>
      <c r="L11" s="45">
        <v>0</v>
      </c>
      <c r="M11" s="45">
        <v>608</v>
      </c>
      <c r="N11" s="46">
        <v>0</v>
      </c>
      <c r="O11" s="46">
        <v>311</v>
      </c>
      <c r="P11" s="47">
        <v>0</v>
      </c>
      <c r="Q11" s="46">
        <v>0</v>
      </c>
      <c r="R11" s="47">
        <v>0</v>
      </c>
      <c r="S11" s="46">
        <v>0</v>
      </c>
      <c r="T11" s="47">
        <v>0</v>
      </c>
      <c r="U11" s="48">
        <v>0</v>
      </c>
      <c r="V11" s="48">
        <v>0</v>
      </c>
      <c r="W11" s="48">
        <v>0</v>
      </c>
      <c r="X11" s="48">
        <v>0</v>
      </c>
      <c r="Y11" s="48">
        <v>401</v>
      </c>
      <c r="Z11" s="48">
        <v>147</v>
      </c>
      <c r="AA11" s="49">
        <v>0</v>
      </c>
      <c r="AB11" s="21" t="s">
        <v>207</v>
      </c>
    </row>
    <row r="12" spans="1:28" ht="78.75" x14ac:dyDescent="0.25">
      <c r="B12" s="42" t="s">
        <v>556</v>
      </c>
      <c r="C12" s="20">
        <v>728</v>
      </c>
      <c r="D12" s="52" t="s">
        <v>39</v>
      </c>
      <c r="E12" s="42" t="s">
        <v>533</v>
      </c>
      <c r="F12" s="42" t="s">
        <v>534</v>
      </c>
      <c r="G12" s="42" t="s">
        <v>535</v>
      </c>
      <c r="H12" s="42" t="s">
        <v>459</v>
      </c>
      <c r="I12" s="44">
        <v>10829895</v>
      </c>
      <c r="J12" s="45">
        <v>0</v>
      </c>
      <c r="K12" s="45">
        <v>0</v>
      </c>
      <c r="L12" s="45">
        <v>7373</v>
      </c>
      <c r="M12" s="45">
        <v>3130</v>
      </c>
      <c r="N12" s="46">
        <v>0</v>
      </c>
      <c r="O12" s="46">
        <v>1565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28.5" customHeight="1" x14ac:dyDescent="0.25">
      <c r="B13" s="42" t="s">
        <v>557</v>
      </c>
      <c r="C13" s="20">
        <v>742</v>
      </c>
      <c r="D13" s="51" t="s">
        <v>40</v>
      </c>
      <c r="E13" s="42" t="s">
        <v>367</v>
      </c>
      <c r="F13" s="42" t="s">
        <v>368</v>
      </c>
      <c r="G13" s="42" t="s">
        <v>369</v>
      </c>
      <c r="H13" s="42" t="s">
        <v>370</v>
      </c>
      <c r="I13" s="44">
        <v>393689.59999999998</v>
      </c>
      <c r="J13" s="45">
        <v>0</v>
      </c>
      <c r="K13" s="45">
        <v>0</v>
      </c>
      <c r="L13" s="45">
        <v>740</v>
      </c>
      <c r="M13" s="45">
        <v>921</v>
      </c>
      <c r="N13" s="46">
        <v>0</v>
      </c>
      <c r="O13" s="46">
        <v>740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9">
        <v>0</v>
      </c>
      <c r="AB13" s="21" t="s">
        <v>207</v>
      </c>
    </row>
    <row r="14" spans="1:28" ht="66.75" customHeight="1" x14ac:dyDescent="0.25">
      <c r="B14" s="42" t="s">
        <v>558</v>
      </c>
      <c r="C14" s="20">
        <v>749</v>
      </c>
      <c r="D14" s="43" t="s">
        <v>44</v>
      </c>
      <c r="E14" s="42" t="s">
        <v>452</v>
      </c>
      <c r="F14" s="42" t="s">
        <v>453</v>
      </c>
      <c r="G14" s="42" t="s">
        <v>454</v>
      </c>
      <c r="H14" s="42" t="s">
        <v>455</v>
      </c>
      <c r="I14" s="44">
        <v>830440.62</v>
      </c>
      <c r="J14" s="45">
        <v>0</v>
      </c>
      <c r="K14" s="45">
        <v>0</v>
      </c>
      <c r="L14" s="45">
        <v>1450</v>
      </c>
      <c r="M14" s="45">
        <v>0</v>
      </c>
      <c r="N14" s="46">
        <v>0</v>
      </c>
      <c r="O14" s="46">
        <v>0</v>
      </c>
      <c r="P14" s="47">
        <v>0</v>
      </c>
      <c r="Q14" s="46">
        <v>0</v>
      </c>
      <c r="R14" s="47">
        <v>0</v>
      </c>
      <c r="S14" s="46">
        <v>0</v>
      </c>
      <c r="T14" s="47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9">
        <v>0</v>
      </c>
      <c r="AB14" s="21" t="s">
        <v>207</v>
      </c>
    </row>
    <row r="15" spans="1:28" ht="43.5" customHeight="1" x14ac:dyDescent="0.25">
      <c r="B15" s="42" t="s">
        <v>559</v>
      </c>
      <c r="C15" s="20">
        <v>746</v>
      </c>
      <c r="D15" s="51" t="s">
        <v>41</v>
      </c>
      <c r="E15" s="42" t="s">
        <v>463</v>
      </c>
      <c r="F15" s="42" t="s">
        <v>456</v>
      </c>
      <c r="G15" s="42" t="s">
        <v>464</v>
      </c>
      <c r="H15" s="42" t="s">
        <v>459</v>
      </c>
      <c r="I15" s="44">
        <v>1612188</v>
      </c>
      <c r="J15" s="45">
        <v>0</v>
      </c>
      <c r="K15" s="45">
        <v>0</v>
      </c>
      <c r="L15" s="45">
        <v>1155</v>
      </c>
      <c r="M15" s="45">
        <v>0</v>
      </c>
      <c r="N15" s="46">
        <v>0</v>
      </c>
      <c r="O15" s="46">
        <v>0</v>
      </c>
      <c r="P15" s="47">
        <v>0</v>
      </c>
      <c r="Q15" s="46">
        <v>0</v>
      </c>
      <c r="R15" s="47">
        <v>3420</v>
      </c>
      <c r="S15" s="46">
        <v>0</v>
      </c>
      <c r="T15" s="47">
        <v>1710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9">
        <v>0</v>
      </c>
      <c r="AB15" s="21" t="s">
        <v>207</v>
      </c>
    </row>
    <row r="16" spans="1:28" ht="83.25" customHeight="1" x14ac:dyDescent="0.25">
      <c r="B16" s="42" t="s">
        <v>560</v>
      </c>
      <c r="C16" s="20">
        <v>746</v>
      </c>
      <c r="D16" s="51" t="s">
        <v>45</v>
      </c>
      <c r="E16" s="42" t="s">
        <v>456</v>
      </c>
      <c r="F16" s="42" t="s">
        <v>457</v>
      </c>
      <c r="G16" s="42" t="s">
        <v>458</v>
      </c>
      <c r="H16" s="42" t="s">
        <v>459</v>
      </c>
      <c r="I16" s="44">
        <v>155738.87</v>
      </c>
      <c r="J16" s="45">
        <v>0</v>
      </c>
      <c r="K16" s="45">
        <v>0</v>
      </c>
      <c r="L16" s="45">
        <v>255</v>
      </c>
      <c r="M16" s="45">
        <v>0</v>
      </c>
      <c r="N16" s="46">
        <v>0</v>
      </c>
      <c r="O16" s="46">
        <v>0</v>
      </c>
      <c r="P16" s="47">
        <v>0</v>
      </c>
      <c r="Q16" s="46">
        <v>0</v>
      </c>
      <c r="R16" s="47">
        <v>0</v>
      </c>
      <c r="S16" s="46">
        <v>0</v>
      </c>
      <c r="T16" s="47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9">
        <v>0</v>
      </c>
      <c r="AB16" s="21" t="s">
        <v>207</v>
      </c>
    </row>
    <row r="17" spans="2:28" ht="96" customHeight="1" x14ac:dyDescent="0.25">
      <c r="B17" s="42" t="s">
        <v>561</v>
      </c>
      <c r="C17" s="20">
        <v>728</v>
      </c>
      <c r="D17" s="51" t="s">
        <v>46</v>
      </c>
      <c r="E17" s="42" t="s">
        <v>460</v>
      </c>
      <c r="F17" s="42" t="s">
        <v>461</v>
      </c>
      <c r="G17" s="42" t="s">
        <v>462</v>
      </c>
      <c r="H17" s="42" t="s">
        <v>217</v>
      </c>
      <c r="I17" s="44">
        <v>159000.26999999999</v>
      </c>
      <c r="J17" s="45">
        <v>0</v>
      </c>
      <c r="K17" s="45">
        <v>0</v>
      </c>
      <c r="L17" s="45">
        <v>116</v>
      </c>
      <c r="M17" s="45">
        <v>0</v>
      </c>
      <c r="N17" s="46">
        <v>0</v>
      </c>
      <c r="O17" s="46">
        <v>0</v>
      </c>
      <c r="P17" s="47">
        <v>0</v>
      </c>
      <c r="Q17" s="46">
        <v>0</v>
      </c>
      <c r="R17" s="47">
        <v>0</v>
      </c>
      <c r="S17" s="46">
        <v>0</v>
      </c>
      <c r="T17" s="47">
        <v>0</v>
      </c>
      <c r="U17" s="48">
        <v>0</v>
      </c>
      <c r="V17" s="48">
        <v>0</v>
      </c>
      <c r="W17" s="48">
        <v>0</v>
      </c>
      <c r="X17" s="48">
        <v>0</v>
      </c>
      <c r="Y17" s="48">
        <v>550</v>
      </c>
      <c r="Z17" s="48">
        <v>116</v>
      </c>
      <c r="AA17" s="49">
        <v>0</v>
      </c>
      <c r="AB17" s="21" t="s">
        <v>207</v>
      </c>
    </row>
    <row r="18" spans="2:28" ht="69.75" customHeight="1" x14ac:dyDescent="0.25">
      <c r="B18" s="42" t="s">
        <v>562</v>
      </c>
      <c r="C18" s="20">
        <v>766</v>
      </c>
      <c r="D18" s="51" t="s">
        <v>47</v>
      </c>
      <c r="E18" s="42" t="s">
        <v>392</v>
      </c>
      <c r="F18" s="42" t="s">
        <v>393</v>
      </c>
      <c r="G18" s="42" t="s">
        <v>394</v>
      </c>
      <c r="H18" s="42" t="s">
        <v>395</v>
      </c>
      <c r="I18" s="44">
        <v>3225689.98</v>
      </c>
      <c r="J18" s="45">
        <v>0</v>
      </c>
      <c r="K18" s="45">
        <v>987.68</v>
      </c>
      <c r="L18" s="45">
        <v>0</v>
      </c>
      <c r="M18" s="45">
        <v>2748</v>
      </c>
      <c r="N18" s="46">
        <v>0</v>
      </c>
      <c r="O18" s="46">
        <v>1580.5</v>
      </c>
      <c r="P18" s="47">
        <v>0</v>
      </c>
      <c r="Q18" s="46">
        <v>0</v>
      </c>
      <c r="R18" s="47">
        <v>0</v>
      </c>
      <c r="S18" s="46">
        <v>0</v>
      </c>
      <c r="T18" s="47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9">
        <v>0</v>
      </c>
      <c r="AB18" s="49" t="s">
        <v>207</v>
      </c>
    </row>
    <row r="19" spans="2:28" ht="143.25" customHeight="1" x14ac:dyDescent="0.25">
      <c r="B19" s="42" t="s">
        <v>563</v>
      </c>
      <c r="C19" s="20">
        <v>728</v>
      </c>
      <c r="D19" s="51" t="s">
        <v>48</v>
      </c>
      <c r="E19" s="53" t="s">
        <v>214</v>
      </c>
      <c r="F19" s="53" t="s">
        <v>215</v>
      </c>
      <c r="G19" s="53" t="s">
        <v>216</v>
      </c>
      <c r="H19" s="53" t="s">
        <v>217</v>
      </c>
      <c r="I19" s="54">
        <v>3267351.48</v>
      </c>
      <c r="J19" s="55">
        <v>0</v>
      </c>
      <c r="K19" s="55">
        <v>0</v>
      </c>
      <c r="L19" s="55">
        <v>0</v>
      </c>
      <c r="M19" s="55">
        <v>0</v>
      </c>
      <c r="N19" s="56">
        <v>309</v>
      </c>
      <c r="O19" s="56">
        <v>0</v>
      </c>
      <c r="P19" s="57">
        <v>181</v>
      </c>
      <c r="Q19" s="56">
        <v>2955</v>
      </c>
      <c r="R19" s="57">
        <v>14020</v>
      </c>
      <c r="S19" s="56">
        <v>1182</v>
      </c>
      <c r="T19" s="57">
        <v>5608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9">
        <v>0</v>
      </c>
      <c r="AB19" s="60" t="s">
        <v>207</v>
      </c>
    </row>
    <row r="20" spans="2:28" x14ac:dyDescent="0.25">
      <c r="B20" s="66"/>
      <c r="C20" s="68"/>
      <c r="D20" s="41"/>
      <c r="E20" s="41"/>
      <c r="F20" s="41"/>
      <c r="G20" s="41"/>
      <c r="H20" s="69"/>
      <c r="I20" s="44">
        <f t="shared" ref="I20:AA20" si="0">SUM(I7:I19)</f>
        <v>33332131.030000001</v>
      </c>
      <c r="J20" s="45">
        <f t="shared" si="0"/>
        <v>0</v>
      </c>
      <c r="K20" s="44">
        <f t="shared" si="0"/>
        <v>73316.079999999987</v>
      </c>
      <c r="L20" s="45">
        <f t="shared" si="0"/>
        <v>14477.279999999999</v>
      </c>
      <c r="M20" s="44">
        <f t="shared" si="0"/>
        <v>22597.489999999998</v>
      </c>
      <c r="N20" s="45">
        <f t="shared" si="0"/>
        <v>309</v>
      </c>
      <c r="O20" s="44">
        <f t="shared" si="0"/>
        <v>11819.6</v>
      </c>
      <c r="P20" s="45">
        <f t="shared" si="0"/>
        <v>181</v>
      </c>
      <c r="Q20" s="44">
        <f t="shared" si="0"/>
        <v>2955</v>
      </c>
      <c r="R20" s="45">
        <f t="shared" si="0"/>
        <v>17440</v>
      </c>
      <c r="S20" s="44">
        <f t="shared" si="0"/>
        <v>1182</v>
      </c>
      <c r="T20" s="45">
        <f t="shared" si="0"/>
        <v>7318</v>
      </c>
      <c r="U20" s="44">
        <f t="shared" si="0"/>
        <v>0</v>
      </c>
      <c r="V20" s="45">
        <f t="shared" si="0"/>
        <v>1275</v>
      </c>
      <c r="W20" s="44">
        <f t="shared" si="0"/>
        <v>0</v>
      </c>
      <c r="X20" s="45">
        <f t="shared" si="0"/>
        <v>510</v>
      </c>
      <c r="Y20" s="44">
        <f t="shared" si="0"/>
        <v>951</v>
      </c>
      <c r="Z20" s="45">
        <f t="shared" si="0"/>
        <v>263</v>
      </c>
      <c r="AA20" s="44">
        <f t="shared" si="0"/>
        <v>0</v>
      </c>
      <c r="AB20" s="44" t="s">
        <v>207</v>
      </c>
    </row>
    <row r="21" spans="2:28" x14ac:dyDescent="0.25">
      <c r="B21" s="66"/>
      <c r="C21" s="65"/>
      <c r="D21" s="41"/>
      <c r="E21" s="41"/>
      <c r="F21" s="41"/>
      <c r="G21" s="41"/>
      <c r="H21" s="67"/>
    </row>
  </sheetData>
  <autoFilter ref="B6:AB6"/>
  <mergeCells count="19">
    <mergeCell ref="B2:D2"/>
    <mergeCell ref="D1:P1"/>
    <mergeCell ref="G3:H3"/>
    <mergeCell ref="J3:L3"/>
    <mergeCell ref="Q3:R3"/>
    <mergeCell ref="E3:F3"/>
    <mergeCell ref="M3:N3"/>
    <mergeCell ref="O3:P3"/>
    <mergeCell ref="B3:B5"/>
    <mergeCell ref="C3:C5"/>
    <mergeCell ref="D3:D5"/>
    <mergeCell ref="F4:F5"/>
    <mergeCell ref="E4:E5"/>
    <mergeCell ref="G4:G5"/>
    <mergeCell ref="H4:H5"/>
    <mergeCell ref="I3:I5"/>
    <mergeCell ref="S3:T3"/>
    <mergeCell ref="W3:X3"/>
    <mergeCell ref="U3:V3"/>
  </mergeCells>
  <phoneticPr fontId="18" type="noConversion"/>
  <printOptions horizontalCentered="1"/>
  <pageMargins left="0.70866141732283472" right="0.70866141732283472" top="1.3385826771653544" bottom="0.74803149606299213" header="0.31496062992125984" footer="0.31496062992125984"/>
  <pageSetup paperSize="8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12"/>
  <sheetViews>
    <sheetView tabSelected="1" zoomScale="70" zoomScaleNormal="70" workbookViewId="0">
      <selection activeCell="F23" sqref="F23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103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25.5" x14ac:dyDescent="0.25">
      <c r="A7" s="16"/>
      <c r="B7" s="42" t="s">
        <v>551</v>
      </c>
      <c r="C7" s="20">
        <v>762</v>
      </c>
      <c r="D7" s="50" t="s">
        <v>147</v>
      </c>
      <c r="E7" s="42" t="s">
        <v>469</v>
      </c>
      <c r="F7" s="42" t="s">
        <v>470</v>
      </c>
      <c r="G7" s="42" t="s">
        <v>471</v>
      </c>
      <c r="H7" s="42" t="s">
        <v>472</v>
      </c>
      <c r="I7" s="44">
        <v>92112.04</v>
      </c>
      <c r="J7" s="45">
        <v>0</v>
      </c>
      <c r="K7" s="45">
        <v>0</v>
      </c>
      <c r="L7" s="45">
        <v>0</v>
      </c>
      <c r="M7" s="45">
        <v>20</v>
      </c>
      <c r="N7" s="46"/>
      <c r="O7" s="46">
        <v>20</v>
      </c>
      <c r="P7" s="47">
        <f>N7/2</f>
        <v>0</v>
      </c>
      <c r="Q7" s="46">
        <v>0</v>
      </c>
      <c r="R7" s="47">
        <v>0</v>
      </c>
      <c r="S7" s="46">
        <v>0</v>
      </c>
      <c r="T7" s="47">
        <f>R7/2.5</f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25.5" x14ac:dyDescent="0.25">
      <c r="A8" s="5"/>
      <c r="B8" s="42" t="s">
        <v>552</v>
      </c>
      <c r="C8" s="20">
        <v>756</v>
      </c>
      <c r="D8" s="50" t="s">
        <v>148</v>
      </c>
      <c r="E8" s="42" t="s">
        <v>149</v>
      </c>
      <c r="F8" s="42" t="s">
        <v>150</v>
      </c>
      <c r="G8" s="42" t="s">
        <v>151</v>
      </c>
      <c r="H8" s="42" t="s">
        <v>152</v>
      </c>
      <c r="I8" s="44">
        <v>749635.8</v>
      </c>
      <c r="J8" s="45">
        <v>0</v>
      </c>
      <c r="K8" s="45">
        <v>0</v>
      </c>
      <c r="L8" s="45">
        <v>700</v>
      </c>
      <c r="M8" s="45">
        <v>0</v>
      </c>
      <c r="N8" s="46">
        <v>0</v>
      </c>
      <c r="O8" s="46">
        <v>0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38.25" x14ac:dyDescent="0.25">
      <c r="A9" s="5"/>
      <c r="B9" s="42" t="s">
        <v>553</v>
      </c>
      <c r="C9" s="20">
        <v>768</v>
      </c>
      <c r="D9" s="50" t="s">
        <v>380</v>
      </c>
      <c r="E9" s="42" t="s">
        <v>361</v>
      </c>
      <c r="F9" s="42" t="s">
        <v>381</v>
      </c>
      <c r="G9" s="42" t="s">
        <v>382</v>
      </c>
      <c r="H9" s="42" t="s">
        <v>383</v>
      </c>
      <c r="I9" s="44">
        <v>810636.3</v>
      </c>
      <c r="J9" s="45">
        <v>0</v>
      </c>
      <c r="K9" s="45">
        <v>0</v>
      </c>
      <c r="L9" s="45">
        <v>990</v>
      </c>
      <c r="M9" s="45">
        <v>0</v>
      </c>
      <c r="N9" s="46">
        <v>0</v>
      </c>
      <c r="O9" s="46">
        <v>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x14ac:dyDescent="0.25">
      <c r="A10" s="5"/>
      <c r="B10" s="4"/>
      <c r="C10" s="3"/>
      <c r="D10" s="1"/>
      <c r="E10" s="1"/>
      <c r="F10" s="1"/>
      <c r="G10" s="1"/>
      <c r="H10" s="2"/>
      <c r="I10" s="44">
        <f t="shared" ref="I10:AA10" si="0">SUM(I7:I9)</f>
        <v>1652384.1400000001</v>
      </c>
      <c r="J10" s="45">
        <f t="shared" si="0"/>
        <v>0</v>
      </c>
      <c r="K10" s="44">
        <f t="shared" si="0"/>
        <v>0</v>
      </c>
      <c r="L10" s="45">
        <f t="shared" si="0"/>
        <v>1690</v>
      </c>
      <c r="M10" s="44">
        <f t="shared" si="0"/>
        <v>20</v>
      </c>
      <c r="N10" s="45">
        <f t="shared" si="0"/>
        <v>0</v>
      </c>
      <c r="O10" s="44">
        <f t="shared" si="0"/>
        <v>20</v>
      </c>
      <c r="P10" s="45">
        <f t="shared" si="0"/>
        <v>0</v>
      </c>
      <c r="Q10" s="44">
        <f t="shared" si="0"/>
        <v>0</v>
      </c>
      <c r="R10" s="45">
        <f t="shared" si="0"/>
        <v>0</v>
      </c>
      <c r="S10" s="44">
        <f t="shared" si="0"/>
        <v>0</v>
      </c>
      <c r="T10" s="45">
        <f t="shared" si="0"/>
        <v>0</v>
      </c>
      <c r="U10" s="44">
        <f t="shared" si="0"/>
        <v>0</v>
      </c>
      <c r="V10" s="45">
        <f t="shared" si="0"/>
        <v>0</v>
      </c>
      <c r="W10" s="44">
        <f t="shared" si="0"/>
        <v>0</v>
      </c>
      <c r="X10" s="45">
        <f t="shared" si="0"/>
        <v>0</v>
      </c>
      <c r="Y10" s="44">
        <f t="shared" si="0"/>
        <v>0</v>
      </c>
      <c r="Z10" s="45">
        <f t="shared" si="0"/>
        <v>0</v>
      </c>
      <c r="AA10" s="44">
        <f t="shared" si="0"/>
        <v>0</v>
      </c>
      <c r="AB10" s="44" t="s">
        <v>207</v>
      </c>
    </row>
    <row r="11" spans="1:28" x14ac:dyDescent="0.25">
      <c r="A11" s="5"/>
      <c r="B11" s="4"/>
      <c r="C11" s="3"/>
      <c r="D11" s="1"/>
      <c r="E11" s="1"/>
      <c r="F11" s="1"/>
      <c r="G11" s="1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6"/>
      <c r="V11" s="7"/>
      <c r="W11" s="1"/>
      <c r="X11" s="1"/>
      <c r="Y11" s="1"/>
      <c r="Z11" s="1"/>
      <c r="AA11" s="1"/>
      <c r="AB11" s="1"/>
    </row>
    <row r="12" spans="1:28" x14ac:dyDescent="0.25">
      <c r="A12" s="5"/>
      <c r="B12" s="4"/>
      <c r="C12" s="3"/>
      <c r="D12" s="1"/>
      <c r="E12" s="1"/>
      <c r="F12" s="1"/>
      <c r="G12" s="1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6"/>
      <c r="V12" s="7"/>
      <c r="W12" s="1"/>
      <c r="X12" s="1"/>
      <c r="Y12" s="1"/>
      <c r="Z12" s="1"/>
      <c r="AA12" s="1"/>
      <c r="AB12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6"/>
  <sheetViews>
    <sheetView zoomScale="70" zoomScaleNormal="70" workbookViewId="0">
      <selection activeCell="E18" sqref="E18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3.425781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34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51" x14ac:dyDescent="0.25">
      <c r="A7" s="16"/>
      <c r="B7" s="42" t="s">
        <v>551</v>
      </c>
      <c r="C7" s="20">
        <v>728</v>
      </c>
      <c r="D7" s="50" t="s">
        <v>53</v>
      </c>
      <c r="E7" s="42" t="s">
        <v>533</v>
      </c>
      <c r="F7" s="42" t="s">
        <v>538</v>
      </c>
      <c r="G7" s="42" t="s">
        <v>536</v>
      </c>
      <c r="H7" s="42" t="s">
        <v>537</v>
      </c>
      <c r="I7" s="44">
        <v>2105211.65</v>
      </c>
      <c r="J7" s="45">
        <v>0</v>
      </c>
      <c r="K7" s="45">
        <v>0</v>
      </c>
      <c r="L7" s="45">
        <v>1300</v>
      </c>
      <c r="M7" s="45">
        <v>0</v>
      </c>
      <c r="N7" s="46">
        <v>0</v>
      </c>
      <c r="O7" s="46">
        <v>0</v>
      </c>
      <c r="P7" s="47">
        <v>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124.5" customHeight="1" x14ac:dyDescent="0.25">
      <c r="A8" s="5"/>
      <c r="B8" s="42" t="s">
        <v>552</v>
      </c>
      <c r="C8" s="20">
        <v>786</v>
      </c>
      <c r="D8" s="26" t="s">
        <v>54</v>
      </c>
      <c r="E8" s="42" t="s">
        <v>203</v>
      </c>
      <c r="F8" s="42" t="s">
        <v>204</v>
      </c>
      <c r="G8" s="42" t="s">
        <v>205</v>
      </c>
      <c r="H8" s="42" t="s">
        <v>206</v>
      </c>
      <c r="I8" s="44">
        <v>211878.18</v>
      </c>
      <c r="J8" s="45">
        <v>0</v>
      </c>
      <c r="K8" s="45">
        <v>752</v>
      </c>
      <c r="L8" s="45">
        <v>0</v>
      </c>
      <c r="M8" s="45">
        <v>1280</v>
      </c>
      <c r="N8" s="46">
        <v>0</v>
      </c>
      <c r="O8" s="46">
        <v>624.75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38.25" x14ac:dyDescent="0.25">
      <c r="A9" s="5"/>
      <c r="B9" s="42" t="s">
        <v>553</v>
      </c>
      <c r="C9" s="20">
        <v>746</v>
      </c>
      <c r="D9" s="26" t="s">
        <v>56</v>
      </c>
      <c r="E9" s="42" t="s">
        <v>289</v>
      </c>
      <c r="F9" s="42" t="s">
        <v>290</v>
      </c>
      <c r="G9" s="42" t="s">
        <v>291</v>
      </c>
      <c r="H9" s="42" t="s">
        <v>292</v>
      </c>
      <c r="I9" s="44">
        <v>179894.62</v>
      </c>
      <c r="J9" s="45">
        <v>0</v>
      </c>
      <c r="K9" s="45">
        <v>0</v>
      </c>
      <c r="L9" s="45">
        <v>270</v>
      </c>
      <c r="M9" s="45">
        <v>0</v>
      </c>
      <c r="N9" s="46">
        <v>0</v>
      </c>
      <c r="O9" s="46">
        <v>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38.25" x14ac:dyDescent="0.25">
      <c r="A10" s="5"/>
      <c r="B10" s="42" t="s">
        <v>554</v>
      </c>
      <c r="C10" s="20">
        <v>766</v>
      </c>
      <c r="D10" s="26" t="s">
        <v>55</v>
      </c>
      <c r="E10" s="42"/>
      <c r="F10" s="42"/>
      <c r="G10" s="42"/>
      <c r="H10" s="42"/>
      <c r="I10" s="44"/>
      <c r="J10" s="45"/>
      <c r="K10" s="45"/>
      <c r="L10" s="45"/>
      <c r="M10" s="45"/>
      <c r="N10" s="46"/>
      <c r="O10" s="46"/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73.5" customHeight="1" x14ac:dyDescent="0.25">
      <c r="A11" s="5"/>
      <c r="B11" s="42" t="s">
        <v>555</v>
      </c>
      <c r="C11" s="20">
        <v>762</v>
      </c>
      <c r="D11" s="26" t="s">
        <v>49</v>
      </c>
      <c r="E11" s="42" t="s">
        <v>374</v>
      </c>
      <c r="F11" s="42" t="s">
        <v>373</v>
      </c>
      <c r="G11" s="42" t="s">
        <v>371</v>
      </c>
      <c r="H11" s="42" t="s">
        <v>372</v>
      </c>
      <c r="I11" s="44">
        <v>3998226.13</v>
      </c>
      <c r="J11" s="45">
        <v>0</v>
      </c>
      <c r="K11" s="45">
        <v>1637</v>
      </c>
      <c r="L11" s="45">
        <v>0</v>
      </c>
      <c r="M11" s="45">
        <v>0</v>
      </c>
      <c r="N11" s="46">
        <v>342</v>
      </c>
      <c r="O11" s="46">
        <v>0</v>
      </c>
      <c r="P11" s="47">
        <v>171</v>
      </c>
      <c r="Q11" s="46">
        <v>0</v>
      </c>
      <c r="R11" s="47">
        <v>0</v>
      </c>
      <c r="S11" s="46">
        <v>0</v>
      </c>
      <c r="T11" s="47">
        <v>0</v>
      </c>
      <c r="U11" s="48">
        <v>0</v>
      </c>
      <c r="V11" s="48">
        <v>4773</v>
      </c>
      <c r="W11" s="48">
        <v>0</v>
      </c>
      <c r="X11" s="48">
        <v>1591</v>
      </c>
      <c r="Y11" s="48">
        <v>0</v>
      </c>
      <c r="Z11" s="48">
        <v>0</v>
      </c>
      <c r="AA11" s="49">
        <v>0</v>
      </c>
      <c r="AB11" s="21" t="s">
        <v>207</v>
      </c>
    </row>
    <row r="12" spans="1:28" ht="54" customHeight="1" x14ac:dyDescent="0.25">
      <c r="A12" s="5"/>
      <c r="B12" s="42" t="s">
        <v>556</v>
      </c>
      <c r="C12" s="20">
        <v>742</v>
      </c>
      <c r="D12" s="26" t="s">
        <v>50</v>
      </c>
      <c r="E12" s="42" t="s">
        <v>539</v>
      </c>
      <c r="F12" s="42" t="s">
        <v>540</v>
      </c>
      <c r="G12" s="42" t="s">
        <v>542</v>
      </c>
      <c r="H12" s="42" t="s">
        <v>541</v>
      </c>
      <c r="I12" s="44">
        <v>309109.51</v>
      </c>
      <c r="J12" s="45">
        <v>0</v>
      </c>
      <c r="K12" s="45">
        <v>0</v>
      </c>
      <c r="L12" s="45">
        <v>340</v>
      </c>
      <c r="M12" s="45">
        <v>680</v>
      </c>
      <c r="N12" s="46">
        <v>0</v>
      </c>
      <c r="O12" s="46">
        <v>340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51" x14ac:dyDescent="0.25">
      <c r="A13" s="5"/>
      <c r="B13" s="42" t="s">
        <v>557</v>
      </c>
      <c r="C13" s="20">
        <v>785</v>
      </c>
      <c r="D13" s="26" t="s">
        <v>51</v>
      </c>
      <c r="E13" s="42" t="s">
        <v>435</v>
      </c>
      <c r="F13" s="42" t="s">
        <v>438</v>
      </c>
      <c r="G13" s="42" t="s">
        <v>439</v>
      </c>
      <c r="H13" s="42" t="s">
        <v>296</v>
      </c>
      <c r="I13" s="44">
        <v>4656745.62</v>
      </c>
      <c r="J13" s="45">
        <v>0</v>
      </c>
      <c r="K13" s="45">
        <v>0</v>
      </c>
      <c r="L13" s="45">
        <v>5250</v>
      </c>
      <c r="M13" s="45">
        <v>7132</v>
      </c>
      <c r="N13" s="46">
        <v>0</v>
      </c>
      <c r="O13" s="46">
        <v>0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9">
        <v>0</v>
      </c>
      <c r="AB13" s="21" t="s">
        <v>207</v>
      </c>
    </row>
    <row r="14" spans="1:28" ht="38.25" x14ac:dyDescent="0.25">
      <c r="A14" s="5"/>
      <c r="B14" s="42" t="s">
        <v>558</v>
      </c>
      <c r="C14" s="20">
        <v>742</v>
      </c>
      <c r="D14" s="26" t="s">
        <v>52</v>
      </c>
      <c r="E14" s="42" t="s">
        <v>293</v>
      </c>
      <c r="F14" s="42" t="s">
        <v>294</v>
      </c>
      <c r="G14" s="42" t="s">
        <v>295</v>
      </c>
      <c r="H14" s="42" t="s">
        <v>296</v>
      </c>
      <c r="I14" s="44">
        <v>628542.9</v>
      </c>
      <c r="J14" s="45">
        <v>0</v>
      </c>
      <c r="K14" s="45">
        <v>0</v>
      </c>
      <c r="L14" s="45">
        <v>1511</v>
      </c>
      <c r="M14" s="45">
        <v>0</v>
      </c>
      <c r="N14" s="46">
        <v>0</v>
      </c>
      <c r="O14" s="46">
        <v>0</v>
      </c>
      <c r="P14" s="47">
        <v>0</v>
      </c>
      <c r="Q14" s="46">
        <v>0</v>
      </c>
      <c r="R14" s="47">
        <v>0</v>
      </c>
      <c r="S14" s="46">
        <v>0</v>
      </c>
      <c r="T14" s="47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9">
        <v>0</v>
      </c>
      <c r="AB14" s="21" t="s">
        <v>207</v>
      </c>
    </row>
    <row r="15" spans="1:28" x14ac:dyDescent="0.25">
      <c r="A15" s="5"/>
      <c r="B15" s="4"/>
      <c r="C15" s="3"/>
      <c r="D15" s="1"/>
      <c r="E15" s="1"/>
      <c r="F15" s="1"/>
      <c r="G15" s="1"/>
      <c r="H15" s="2"/>
      <c r="I15" s="44">
        <f t="shared" ref="I15:AA15" si="0">SUM(I7:I14)</f>
        <v>12089608.610000001</v>
      </c>
      <c r="J15" s="45">
        <f t="shared" si="0"/>
        <v>0</v>
      </c>
      <c r="K15" s="44">
        <f t="shared" si="0"/>
        <v>2389</v>
      </c>
      <c r="L15" s="45">
        <f t="shared" si="0"/>
        <v>8671</v>
      </c>
      <c r="M15" s="44">
        <f t="shared" si="0"/>
        <v>9092</v>
      </c>
      <c r="N15" s="45">
        <f t="shared" si="0"/>
        <v>342</v>
      </c>
      <c r="O15" s="44">
        <f t="shared" si="0"/>
        <v>964.75</v>
      </c>
      <c r="P15" s="45">
        <f t="shared" si="0"/>
        <v>171</v>
      </c>
      <c r="Q15" s="44">
        <f t="shared" si="0"/>
        <v>0</v>
      </c>
      <c r="R15" s="45">
        <f t="shared" si="0"/>
        <v>0</v>
      </c>
      <c r="S15" s="44">
        <f t="shared" si="0"/>
        <v>0</v>
      </c>
      <c r="T15" s="45">
        <f t="shared" si="0"/>
        <v>0</v>
      </c>
      <c r="U15" s="44">
        <f t="shared" si="0"/>
        <v>0</v>
      </c>
      <c r="V15" s="45">
        <f t="shared" si="0"/>
        <v>4773</v>
      </c>
      <c r="W15" s="44">
        <f t="shared" si="0"/>
        <v>0</v>
      </c>
      <c r="X15" s="45">
        <f t="shared" si="0"/>
        <v>1591</v>
      </c>
      <c r="Y15" s="44">
        <f t="shared" si="0"/>
        <v>0</v>
      </c>
      <c r="Z15" s="45">
        <f t="shared" si="0"/>
        <v>0</v>
      </c>
      <c r="AA15" s="44">
        <f t="shared" si="0"/>
        <v>0</v>
      </c>
      <c r="AB15" s="44"/>
    </row>
    <row r="16" spans="1:28" x14ac:dyDescent="0.25">
      <c r="A16" s="5"/>
      <c r="B16" s="4"/>
      <c r="C16" s="3"/>
      <c r="D16" s="1"/>
      <c r="E16" s="1"/>
      <c r="F16" s="1"/>
      <c r="G16" s="1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6"/>
      <c r="V16" s="7"/>
      <c r="W16" s="1"/>
      <c r="X16" s="1"/>
      <c r="Y16" s="1"/>
      <c r="Z16" s="1"/>
      <c r="AA16" s="1"/>
      <c r="AB16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5"/>
  <sheetViews>
    <sheetView zoomScale="70" zoomScaleNormal="70" workbookViewId="0">
      <selection activeCell="Y20" sqref="Y20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57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29.25" customHeight="1" x14ac:dyDescent="0.25">
      <c r="A7" s="16"/>
      <c r="B7" s="42" t="s">
        <v>551</v>
      </c>
      <c r="C7" s="20">
        <v>761</v>
      </c>
      <c r="D7" s="26" t="s">
        <v>58</v>
      </c>
      <c r="E7" s="53" t="s">
        <v>218</v>
      </c>
      <c r="F7" s="53" t="s">
        <v>219</v>
      </c>
      <c r="G7" s="53" t="s">
        <v>220</v>
      </c>
      <c r="H7" s="53" t="s">
        <v>221</v>
      </c>
      <c r="I7" s="54">
        <v>404193.82</v>
      </c>
      <c r="J7" s="55">
        <v>0</v>
      </c>
      <c r="K7" s="55">
        <v>0.378</v>
      </c>
      <c r="L7" s="55">
        <v>0</v>
      </c>
      <c r="M7" s="55">
        <v>0</v>
      </c>
      <c r="N7" s="56">
        <v>0</v>
      </c>
      <c r="O7" s="56">
        <v>0</v>
      </c>
      <c r="P7" s="57">
        <v>0</v>
      </c>
      <c r="Q7" s="56">
        <v>0</v>
      </c>
      <c r="R7" s="57">
        <v>0</v>
      </c>
      <c r="S7" s="56">
        <v>0</v>
      </c>
      <c r="T7" s="57">
        <v>0</v>
      </c>
      <c r="U7" s="58">
        <v>0</v>
      </c>
      <c r="V7" s="58">
        <v>721.35</v>
      </c>
      <c r="W7" s="58">
        <v>0</v>
      </c>
      <c r="X7" s="58">
        <v>207</v>
      </c>
      <c r="Y7" s="58">
        <v>0</v>
      </c>
      <c r="Z7" s="58">
        <v>0</v>
      </c>
      <c r="AA7" s="59">
        <v>0</v>
      </c>
      <c r="AB7" s="60" t="s">
        <v>207</v>
      </c>
    </row>
    <row r="8" spans="1:28" ht="90" customHeight="1" x14ac:dyDescent="0.25">
      <c r="A8" s="5"/>
      <c r="B8" s="42" t="s">
        <v>552</v>
      </c>
      <c r="C8" s="20">
        <v>748</v>
      </c>
      <c r="D8" s="26" t="s">
        <v>60</v>
      </c>
      <c r="E8" s="42" t="s">
        <v>297</v>
      </c>
      <c r="F8" s="42" t="s">
        <v>298</v>
      </c>
      <c r="G8" s="42" t="s">
        <v>299</v>
      </c>
      <c r="H8" s="42" t="s">
        <v>300</v>
      </c>
      <c r="I8" s="44">
        <v>807814.8</v>
      </c>
      <c r="J8" s="45">
        <v>0</v>
      </c>
      <c r="K8" s="45">
        <v>0</v>
      </c>
      <c r="L8" s="45">
        <v>500</v>
      </c>
      <c r="M8" s="45">
        <v>1000</v>
      </c>
      <c r="N8" s="46">
        <v>0</v>
      </c>
      <c r="O8" s="46">
        <v>500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63.75" x14ac:dyDescent="0.25">
      <c r="A9" s="5"/>
      <c r="B9" s="42" t="s">
        <v>553</v>
      </c>
      <c r="C9" s="20">
        <v>785</v>
      </c>
      <c r="D9" s="26" t="s">
        <v>61</v>
      </c>
      <c r="E9" s="42" t="s">
        <v>434</v>
      </c>
      <c r="F9" s="42" t="s">
        <v>435</v>
      </c>
      <c r="G9" s="42" t="s">
        <v>436</v>
      </c>
      <c r="H9" s="42" t="s">
        <v>437</v>
      </c>
      <c r="I9" s="44">
        <v>6719600.6500000004</v>
      </c>
      <c r="J9" s="45">
        <v>0</v>
      </c>
      <c r="K9" s="45">
        <v>0</v>
      </c>
      <c r="L9" s="45">
        <v>6211</v>
      </c>
      <c r="M9" s="45">
        <v>1540</v>
      </c>
      <c r="N9" s="46">
        <v>0</v>
      </c>
      <c r="O9" s="46">
        <v>850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76.5" x14ac:dyDescent="0.25">
      <c r="A10" s="5"/>
      <c r="B10" s="42" t="s">
        <v>554</v>
      </c>
      <c r="C10" s="20">
        <v>756</v>
      </c>
      <c r="D10" s="27" t="s">
        <v>396</v>
      </c>
      <c r="E10" s="42" t="s">
        <v>397</v>
      </c>
      <c r="F10" s="42" t="s">
        <v>398</v>
      </c>
      <c r="G10" s="42" t="s">
        <v>399</v>
      </c>
      <c r="H10" s="42" t="s">
        <v>400</v>
      </c>
      <c r="I10" s="44">
        <v>8443388.2599999998</v>
      </c>
      <c r="J10" s="45">
        <v>0</v>
      </c>
      <c r="K10" s="45">
        <v>0</v>
      </c>
      <c r="L10" s="45">
        <v>4496</v>
      </c>
      <c r="M10" s="45">
        <v>4393</v>
      </c>
      <c r="N10" s="46">
        <v>0</v>
      </c>
      <c r="O10" s="46">
        <v>2588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38.25" customHeight="1" x14ac:dyDescent="0.25">
      <c r="A11" s="5"/>
      <c r="B11" s="42" t="s">
        <v>555</v>
      </c>
      <c r="C11" s="20">
        <v>761</v>
      </c>
      <c r="D11" s="26" t="s">
        <v>62</v>
      </c>
      <c r="E11" s="53" t="s">
        <v>222</v>
      </c>
      <c r="F11" s="53" t="s">
        <v>223</v>
      </c>
      <c r="G11" s="53" t="s">
        <v>224</v>
      </c>
      <c r="H11" s="53" t="s">
        <v>225</v>
      </c>
      <c r="I11" s="54">
        <v>4059034.36</v>
      </c>
      <c r="J11" s="55">
        <v>0</v>
      </c>
      <c r="K11" s="55">
        <v>1.8</v>
      </c>
      <c r="L11" s="55">
        <v>0</v>
      </c>
      <c r="M11" s="55">
        <v>4985.8100000000004</v>
      </c>
      <c r="N11" s="56">
        <v>0</v>
      </c>
      <c r="O11" s="56">
        <v>2747.42</v>
      </c>
      <c r="P11" s="57">
        <v>0</v>
      </c>
      <c r="Q11" s="56">
        <v>0</v>
      </c>
      <c r="R11" s="57">
        <v>0</v>
      </c>
      <c r="S11" s="56">
        <v>0</v>
      </c>
      <c r="T11" s="57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9">
        <v>0</v>
      </c>
      <c r="AB11" s="60" t="s">
        <v>207</v>
      </c>
    </row>
    <row r="12" spans="1:28" ht="63.75" x14ac:dyDescent="0.25">
      <c r="A12" s="5"/>
      <c r="B12" s="42" t="s">
        <v>556</v>
      </c>
      <c r="C12" s="20">
        <v>756</v>
      </c>
      <c r="D12" s="28" t="s">
        <v>59</v>
      </c>
      <c r="E12" s="42" t="s">
        <v>543</v>
      </c>
      <c r="F12" s="42" t="s">
        <v>544</v>
      </c>
      <c r="G12" s="42" t="s">
        <v>546</v>
      </c>
      <c r="H12" s="42" t="s">
        <v>545</v>
      </c>
      <c r="I12" s="44">
        <v>6834656.6600000001</v>
      </c>
      <c r="J12" s="45">
        <v>0</v>
      </c>
      <c r="K12" s="45">
        <v>0</v>
      </c>
      <c r="L12" s="45">
        <v>6600</v>
      </c>
      <c r="M12" s="45">
        <v>2475</v>
      </c>
      <c r="N12" s="46">
        <v>320</v>
      </c>
      <c r="O12" s="46">
        <v>1650</v>
      </c>
      <c r="P12" s="47">
        <v>160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x14ac:dyDescent="0.25">
      <c r="A13" s="5"/>
      <c r="B13" s="4"/>
      <c r="C13" s="3"/>
      <c r="D13" s="1"/>
      <c r="E13" s="1"/>
      <c r="F13" s="1"/>
      <c r="G13" s="1"/>
      <c r="H13" s="2"/>
      <c r="I13" s="44">
        <f t="shared" ref="I13:AA13" si="0">SUM(I7:I12)</f>
        <v>27268688.550000001</v>
      </c>
      <c r="J13" s="45">
        <f t="shared" si="0"/>
        <v>0</v>
      </c>
      <c r="K13" s="44">
        <f t="shared" si="0"/>
        <v>2.1779999999999999</v>
      </c>
      <c r="L13" s="45">
        <f t="shared" si="0"/>
        <v>17807</v>
      </c>
      <c r="M13" s="44">
        <f t="shared" si="0"/>
        <v>14393.810000000001</v>
      </c>
      <c r="N13" s="45">
        <f t="shared" si="0"/>
        <v>320</v>
      </c>
      <c r="O13" s="44">
        <f t="shared" si="0"/>
        <v>8335.42</v>
      </c>
      <c r="P13" s="45">
        <f t="shared" si="0"/>
        <v>160</v>
      </c>
      <c r="Q13" s="44">
        <f t="shared" si="0"/>
        <v>0</v>
      </c>
      <c r="R13" s="45">
        <f t="shared" si="0"/>
        <v>0</v>
      </c>
      <c r="S13" s="44">
        <f t="shared" si="0"/>
        <v>0</v>
      </c>
      <c r="T13" s="45">
        <f t="shared" si="0"/>
        <v>0</v>
      </c>
      <c r="U13" s="44">
        <f t="shared" si="0"/>
        <v>0</v>
      </c>
      <c r="V13" s="45">
        <f t="shared" si="0"/>
        <v>721.35</v>
      </c>
      <c r="W13" s="44">
        <f t="shared" si="0"/>
        <v>0</v>
      </c>
      <c r="X13" s="45">
        <f t="shared" si="0"/>
        <v>207</v>
      </c>
      <c r="Y13" s="44">
        <f t="shared" si="0"/>
        <v>0</v>
      </c>
      <c r="Z13" s="45">
        <f t="shared" si="0"/>
        <v>0</v>
      </c>
      <c r="AA13" s="44">
        <f t="shared" si="0"/>
        <v>0</v>
      </c>
      <c r="AB13" s="44"/>
    </row>
    <row r="14" spans="1:28" x14ac:dyDescent="0.25">
      <c r="A14" s="5"/>
      <c r="B14" s="4"/>
      <c r="C14" s="3"/>
      <c r="D14" s="1"/>
      <c r="E14" s="1"/>
      <c r="F14" s="1"/>
      <c r="G14" s="1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6"/>
      <c r="V14" s="7"/>
      <c r="W14" s="1"/>
      <c r="X14" s="1"/>
      <c r="Y14" s="1"/>
      <c r="Z14" s="1"/>
      <c r="AA14" s="1"/>
      <c r="AB14" s="1"/>
    </row>
    <row r="15" spans="1:28" x14ac:dyDescent="0.25">
      <c r="A15" s="5"/>
      <c r="B15" s="4"/>
      <c r="C15" s="3"/>
      <c r="D15" s="1"/>
      <c r="E15" s="1"/>
      <c r="F15" s="1"/>
      <c r="G15" s="1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6"/>
      <c r="V15" s="7"/>
      <c r="W15" s="1"/>
      <c r="X15" s="1"/>
      <c r="Y15" s="1"/>
      <c r="Z15" s="1"/>
      <c r="AA15" s="1"/>
      <c r="AB15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6"/>
  <sheetViews>
    <sheetView zoomScale="70" zoomScaleNormal="70" workbookViewId="0">
      <selection activeCell="G28" sqref="G28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63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42" customHeight="1" x14ac:dyDescent="0.25">
      <c r="A7" s="16"/>
      <c r="B7" s="42" t="s">
        <v>551</v>
      </c>
      <c r="C7" s="20">
        <v>728</v>
      </c>
      <c r="D7" s="26" t="s">
        <v>64</v>
      </c>
      <c r="E7" s="42" t="s">
        <v>427</v>
      </c>
      <c r="F7" s="42" t="s">
        <v>428</v>
      </c>
      <c r="G7" s="42" t="s">
        <v>429</v>
      </c>
      <c r="H7" s="42" t="s">
        <v>430</v>
      </c>
      <c r="I7" s="44">
        <v>339754.04</v>
      </c>
      <c r="J7" s="45">
        <v>0</v>
      </c>
      <c r="K7" s="45">
        <v>0</v>
      </c>
      <c r="L7" s="45">
        <v>0</v>
      </c>
      <c r="M7" s="45">
        <v>733.7</v>
      </c>
      <c r="N7" s="45">
        <v>189</v>
      </c>
      <c r="O7" s="45">
        <v>302.25</v>
      </c>
      <c r="P7" s="48">
        <v>94.5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32.25" customHeight="1" x14ac:dyDescent="0.25">
      <c r="A8" s="5"/>
      <c r="B8" s="42" t="s">
        <v>552</v>
      </c>
      <c r="C8" s="20">
        <v>742</v>
      </c>
      <c r="D8" s="26" t="s">
        <v>65</v>
      </c>
      <c r="E8" s="42" t="s">
        <v>301</v>
      </c>
      <c r="F8" s="42" t="s">
        <v>302</v>
      </c>
      <c r="G8" s="42" t="s">
        <v>303</v>
      </c>
      <c r="H8" s="42" t="s">
        <v>304</v>
      </c>
      <c r="I8" s="44">
        <v>615085.42000000004</v>
      </c>
      <c r="J8" s="45">
        <v>0</v>
      </c>
      <c r="K8" s="45">
        <v>0</v>
      </c>
      <c r="L8" s="45">
        <v>0</v>
      </c>
      <c r="M8" s="45">
        <v>958.2</v>
      </c>
      <c r="N8" s="46">
        <v>0</v>
      </c>
      <c r="O8" s="46">
        <v>752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42" customHeight="1" x14ac:dyDescent="0.25">
      <c r="A9" s="5"/>
      <c r="B9" s="42" t="s">
        <v>553</v>
      </c>
      <c r="C9" s="20">
        <v>766</v>
      </c>
      <c r="D9" s="26" t="s">
        <v>66</v>
      </c>
      <c r="E9" s="53" t="s">
        <v>226</v>
      </c>
      <c r="F9" s="53" t="s">
        <v>227</v>
      </c>
      <c r="G9" s="53" t="s">
        <v>228</v>
      </c>
      <c r="H9" s="53" t="s">
        <v>229</v>
      </c>
      <c r="I9" s="54">
        <v>221810.38</v>
      </c>
      <c r="J9" s="55">
        <v>0</v>
      </c>
      <c r="K9" s="55">
        <v>0</v>
      </c>
      <c r="L9" s="55">
        <v>0</v>
      </c>
      <c r="M9" s="55">
        <v>472.25</v>
      </c>
      <c r="N9" s="56">
        <v>0</v>
      </c>
      <c r="O9" s="56">
        <v>319</v>
      </c>
      <c r="P9" s="57">
        <v>0</v>
      </c>
      <c r="Q9" s="56">
        <v>0</v>
      </c>
      <c r="R9" s="57">
        <v>0</v>
      </c>
      <c r="S9" s="56">
        <v>0</v>
      </c>
      <c r="T9" s="57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9">
        <v>0</v>
      </c>
      <c r="AB9" s="60" t="s">
        <v>207</v>
      </c>
    </row>
    <row r="10" spans="1:28" ht="106.5" customHeight="1" x14ac:dyDescent="0.25">
      <c r="A10" s="5"/>
      <c r="B10" s="42" t="s">
        <v>554</v>
      </c>
      <c r="C10" s="20">
        <v>749</v>
      </c>
      <c r="D10" s="29" t="s">
        <v>67</v>
      </c>
      <c r="E10" s="42" t="s">
        <v>284</v>
      </c>
      <c r="F10" s="42" t="s">
        <v>305</v>
      </c>
      <c r="G10" s="42" t="s">
        <v>306</v>
      </c>
      <c r="H10" s="42" t="s">
        <v>307</v>
      </c>
      <c r="I10" s="44">
        <v>165808.60999999999</v>
      </c>
      <c r="J10" s="45">
        <v>0</v>
      </c>
      <c r="K10" s="45">
        <v>0</v>
      </c>
      <c r="L10" s="45">
        <v>0</v>
      </c>
      <c r="M10" s="45">
        <v>374.75</v>
      </c>
      <c r="N10" s="46">
        <v>0</v>
      </c>
      <c r="O10" s="46">
        <v>245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38.25" x14ac:dyDescent="0.25">
      <c r="A11" s="5"/>
      <c r="B11" s="42" t="s">
        <v>555</v>
      </c>
      <c r="C11" s="20">
        <v>762</v>
      </c>
      <c r="D11" s="30" t="s">
        <v>68</v>
      </c>
      <c r="E11" s="53" t="s">
        <v>230</v>
      </c>
      <c r="F11" s="53" t="s">
        <v>231</v>
      </c>
      <c r="G11" s="53" t="s">
        <v>232</v>
      </c>
      <c r="H11" s="53" t="s">
        <v>229</v>
      </c>
      <c r="I11" s="54">
        <v>56215312.509999998</v>
      </c>
      <c r="J11" s="55">
        <v>0</v>
      </c>
      <c r="K11" s="55">
        <v>10.25</v>
      </c>
      <c r="L11" s="55">
        <v>0</v>
      </c>
      <c r="M11" s="55">
        <v>5411.5</v>
      </c>
      <c r="N11" s="56">
        <v>2494.5</v>
      </c>
      <c r="O11" s="56">
        <v>2712</v>
      </c>
      <c r="P11" s="57">
        <v>1060</v>
      </c>
      <c r="Q11" s="56">
        <v>0</v>
      </c>
      <c r="R11" s="57">
        <v>0</v>
      </c>
      <c r="S11" s="56">
        <v>0</v>
      </c>
      <c r="T11" s="57">
        <v>0</v>
      </c>
      <c r="U11" s="58">
        <v>10564.31</v>
      </c>
      <c r="V11" s="58">
        <v>14291.69</v>
      </c>
      <c r="W11" s="58">
        <v>2668</v>
      </c>
      <c r="X11" s="58">
        <v>4698.2299999999996</v>
      </c>
      <c r="Y11" s="58">
        <v>24073</v>
      </c>
      <c r="Z11" s="58">
        <f>349+848+642+1134+1212+850+140+20+266</f>
        <v>5461</v>
      </c>
      <c r="AA11" s="59">
        <v>1</v>
      </c>
      <c r="AB11" s="60" t="s">
        <v>233</v>
      </c>
    </row>
    <row r="12" spans="1:28" ht="38.25" x14ac:dyDescent="0.25">
      <c r="A12" s="5"/>
      <c r="B12" s="42" t="s">
        <v>556</v>
      </c>
      <c r="C12" s="20">
        <v>746</v>
      </c>
      <c r="D12" s="31" t="s">
        <v>69</v>
      </c>
      <c r="E12" s="42" t="s">
        <v>308</v>
      </c>
      <c r="F12" s="42" t="s">
        <v>309</v>
      </c>
      <c r="G12" s="42" t="s">
        <v>310</v>
      </c>
      <c r="H12" s="42" t="s">
        <v>311</v>
      </c>
      <c r="I12" s="44">
        <v>989125.09</v>
      </c>
      <c r="J12" s="45">
        <v>0</v>
      </c>
      <c r="K12" s="45">
        <v>0</v>
      </c>
      <c r="L12" s="45">
        <v>0</v>
      </c>
      <c r="M12" s="45">
        <v>1660</v>
      </c>
      <c r="N12" s="46">
        <v>0</v>
      </c>
      <c r="O12" s="46">
        <v>830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51" x14ac:dyDescent="0.25">
      <c r="A13" s="5"/>
      <c r="B13" s="42" t="s">
        <v>557</v>
      </c>
      <c r="C13" s="20">
        <v>742</v>
      </c>
      <c r="D13" s="31" t="s">
        <v>70</v>
      </c>
      <c r="E13" s="42" t="s">
        <v>431</v>
      </c>
      <c r="F13" s="42" t="s">
        <v>432</v>
      </c>
      <c r="G13" s="42" t="s">
        <v>433</v>
      </c>
      <c r="H13" s="42" t="s">
        <v>229</v>
      </c>
      <c r="I13" s="44">
        <v>2490227.2400000002</v>
      </c>
      <c r="J13" s="45">
        <v>0</v>
      </c>
      <c r="K13" s="45">
        <v>0</v>
      </c>
      <c r="L13" s="45">
        <v>1080</v>
      </c>
      <c r="M13" s="45">
        <v>210</v>
      </c>
      <c r="N13" s="46">
        <v>0</v>
      </c>
      <c r="O13" s="46">
        <v>70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9">
        <v>0</v>
      </c>
      <c r="AB13" s="21" t="s">
        <v>207</v>
      </c>
    </row>
    <row r="14" spans="1:28" x14ac:dyDescent="0.25">
      <c r="A14" s="5"/>
      <c r="B14" s="4"/>
      <c r="C14" s="3"/>
      <c r="D14" s="1"/>
      <c r="E14" s="1"/>
      <c r="F14" s="1"/>
      <c r="G14" s="1"/>
      <c r="H14" s="2"/>
      <c r="I14" s="44">
        <f t="shared" ref="I14:AA14" si="0">SUM(I7:I13)</f>
        <v>61037123.290000007</v>
      </c>
      <c r="J14" s="45">
        <f t="shared" si="0"/>
        <v>0</v>
      </c>
      <c r="K14" s="44">
        <f t="shared" si="0"/>
        <v>10.25</v>
      </c>
      <c r="L14" s="45">
        <f t="shared" si="0"/>
        <v>1080</v>
      </c>
      <c r="M14" s="44">
        <f t="shared" si="0"/>
        <v>9820.4</v>
      </c>
      <c r="N14" s="45">
        <f t="shared" si="0"/>
        <v>2683.5</v>
      </c>
      <c r="O14" s="44">
        <f t="shared" si="0"/>
        <v>5230.25</v>
      </c>
      <c r="P14" s="45">
        <f t="shared" si="0"/>
        <v>1154.5</v>
      </c>
      <c r="Q14" s="44">
        <f t="shared" si="0"/>
        <v>0</v>
      </c>
      <c r="R14" s="45">
        <f t="shared" si="0"/>
        <v>0</v>
      </c>
      <c r="S14" s="44">
        <f t="shared" si="0"/>
        <v>0</v>
      </c>
      <c r="T14" s="45">
        <f t="shared" si="0"/>
        <v>0</v>
      </c>
      <c r="U14" s="44">
        <f t="shared" si="0"/>
        <v>10564.31</v>
      </c>
      <c r="V14" s="45">
        <f t="shared" si="0"/>
        <v>14291.69</v>
      </c>
      <c r="W14" s="44">
        <f t="shared" si="0"/>
        <v>2668</v>
      </c>
      <c r="X14" s="45">
        <f t="shared" si="0"/>
        <v>4698.2299999999996</v>
      </c>
      <c r="Y14" s="44">
        <f t="shared" si="0"/>
        <v>24073</v>
      </c>
      <c r="Z14" s="45">
        <f t="shared" si="0"/>
        <v>5461</v>
      </c>
      <c r="AA14" s="44">
        <f t="shared" si="0"/>
        <v>1</v>
      </c>
      <c r="AB14" s="44" t="s">
        <v>207</v>
      </c>
    </row>
    <row r="15" spans="1:28" x14ac:dyDescent="0.25">
      <c r="A15" s="5"/>
      <c r="B15" s="4"/>
      <c r="C15" s="3"/>
      <c r="D15" s="1"/>
      <c r="E15" s="1"/>
      <c r="F15" s="1"/>
      <c r="G15" s="1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6"/>
      <c r="V15" s="7"/>
      <c r="W15" s="1"/>
      <c r="X15" s="1"/>
      <c r="Y15" s="1"/>
      <c r="Z15" s="1"/>
      <c r="AA15" s="1"/>
      <c r="AB15" s="1"/>
    </row>
    <row r="16" spans="1:28" x14ac:dyDescent="0.25">
      <c r="A16" s="5"/>
      <c r="B16" s="4"/>
      <c r="C16" s="3"/>
      <c r="D16" s="1"/>
      <c r="E16" s="1"/>
      <c r="F16" s="1"/>
      <c r="G16" s="1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6"/>
      <c r="V16" s="7"/>
      <c r="W16" s="1"/>
      <c r="X16" s="1"/>
      <c r="Y16" s="1"/>
      <c r="Z16" s="1"/>
      <c r="AA16" s="1"/>
      <c r="AB16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B24"/>
  <sheetViews>
    <sheetView topLeftCell="A16" zoomScale="70" zoomScaleNormal="70" workbookViewId="0">
      <selection activeCell="G11" sqref="G11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customHeight="1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71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38.2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15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52.5" customHeight="1" x14ac:dyDescent="0.25">
      <c r="A7" s="16"/>
      <c r="B7" s="42" t="s">
        <v>551</v>
      </c>
      <c r="C7" s="20">
        <v>765</v>
      </c>
      <c r="D7" s="32" t="s">
        <v>80</v>
      </c>
      <c r="E7" s="42" t="s">
        <v>376</v>
      </c>
      <c r="F7" s="42" t="s">
        <v>377</v>
      </c>
      <c r="G7" s="42" t="s">
        <v>378</v>
      </c>
      <c r="H7" s="42" t="s">
        <v>379</v>
      </c>
      <c r="I7" s="44">
        <v>42977634.270000003</v>
      </c>
      <c r="J7" s="45">
        <v>2672</v>
      </c>
      <c r="K7" s="45">
        <v>0</v>
      </c>
      <c r="L7" s="45">
        <v>0</v>
      </c>
      <c r="M7" s="45">
        <v>5655</v>
      </c>
      <c r="N7" s="46">
        <v>0</v>
      </c>
      <c r="O7" s="46">
        <v>2827</v>
      </c>
      <c r="P7" s="47">
        <v>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3510</v>
      </c>
      <c r="W7" s="48">
        <v>0</v>
      </c>
      <c r="X7" s="48">
        <v>1170</v>
      </c>
      <c r="Y7" s="48">
        <v>31942</v>
      </c>
      <c r="Z7" s="48">
        <v>6460</v>
      </c>
      <c r="AA7" s="49">
        <v>3</v>
      </c>
      <c r="AB7" s="21" t="s">
        <v>375</v>
      </c>
    </row>
    <row r="8" spans="1:28" ht="53.25" customHeight="1" x14ac:dyDescent="0.25">
      <c r="A8" s="5"/>
      <c r="B8" s="42" t="s">
        <v>552</v>
      </c>
      <c r="C8" s="20">
        <v>763</v>
      </c>
      <c r="D8" s="32" t="s">
        <v>81</v>
      </c>
      <c r="E8" s="42" t="s">
        <v>492</v>
      </c>
      <c r="F8" s="42" t="s">
        <v>493</v>
      </c>
      <c r="G8" s="42" t="s">
        <v>494</v>
      </c>
      <c r="H8" s="42" t="s">
        <v>495</v>
      </c>
      <c r="I8" s="44">
        <v>23164.81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63">
        <v>0</v>
      </c>
      <c r="AB8" s="21" t="s">
        <v>207</v>
      </c>
    </row>
    <row r="9" spans="1:28" ht="89.25" x14ac:dyDescent="0.25">
      <c r="A9" s="5"/>
      <c r="B9" s="42" t="s">
        <v>553</v>
      </c>
      <c r="C9" s="20">
        <v>749</v>
      </c>
      <c r="D9" s="32" t="s">
        <v>82</v>
      </c>
      <c r="E9" s="42" t="s">
        <v>312</v>
      </c>
      <c r="F9" s="42" t="s">
        <v>313</v>
      </c>
      <c r="G9" s="42" t="s">
        <v>306</v>
      </c>
      <c r="H9" s="42" t="s">
        <v>314</v>
      </c>
      <c r="I9" s="44">
        <v>1147642.52</v>
      </c>
      <c r="J9" s="45">
        <v>0</v>
      </c>
      <c r="K9" s="45">
        <v>0</v>
      </c>
      <c r="L9" s="45">
        <v>350</v>
      </c>
      <c r="M9" s="45">
        <v>710.3</v>
      </c>
      <c r="N9" s="46">
        <v>0</v>
      </c>
      <c r="O9" s="46">
        <v>475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76.5" x14ac:dyDescent="0.25">
      <c r="A10" s="5"/>
      <c r="B10" s="42" t="s">
        <v>554</v>
      </c>
      <c r="C10" s="20">
        <v>767</v>
      </c>
      <c r="D10" s="32" t="s">
        <v>72</v>
      </c>
      <c r="E10" s="42" t="s">
        <v>401</v>
      </c>
      <c r="F10" s="42" t="s">
        <v>402</v>
      </c>
      <c r="G10" s="42" t="s">
        <v>403</v>
      </c>
      <c r="H10" s="42" t="s">
        <v>404</v>
      </c>
      <c r="I10" s="44">
        <v>2886899.19</v>
      </c>
      <c r="J10" s="45">
        <v>0</v>
      </c>
      <c r="K10" s="45">
        <v>0</v>
      </c>
      <c r="L10" s="45">
        <v>1692</v>
      </c>
      <c r="M10" s="45">
        <v>3070</v>
      </c>
      <c r="N10" s="46">
        <v>0</v>
      </c>
      <c r="O10" s="46">
        <v>1535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63.75" x14ac:dyDescent="0.25">
      <c r="A11" s="5"/>
      <c r="B11" s="42" t="s">
        <v>555</v>
      </c>
      <c r="C11" s="20">
        <v>762</v>
      </c>
      <c r="D11" s="32" t="s">
        <v>73</v>
      </c>
      <c r="E11" s="53" t="s">
        <v>236</v>
      </c>
      <c r="F11" s="53" t="s">
        <v>236</v>
      </c>
      <c r="G11" s="53" t="s">
        <v>234</v>
      </c>
      <c r="H11" s="53" t="s">
        <v>235</v>
      </c>
      <c r="I11" s="54">
        <v>47195.1</v>
      </c>
      <c r="J11" s="55">
        <v>0</v>
      </c>
      <c r="K11" s="55">
        <v>0</v>
      </c>
      <c r="L11" s="55">
        <v>0</v>
      </c>
      <c r="M11" s="55">
        <v>0</v>
      </c>
      <c r="N11" s="56">
        <v>0</v>
      </c>
      <c r="O11" s="56">
        <v>0</v>
      </c>
      <c r="P11" s="57">
        <v>0</v>
      </c>
      <c r="Q11" s="56">
        <v>0</v>
      </c>
      <c r="R11" s="57">
        <v>0</v>
      </c>
      <c r="S11" s="56">
        <v>0</v>
      </c>
      <c r="T11" s="57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9">
        <v>0</v>
      </c>
      <c r="AB11" s="60" t="s">
        <v>207</v>
      </c>
    </row>
    <row r="12" spans="1:28" ht="63.75" x14ac:dyDescent="0.25">
      <c r="A12" s="5"/>
      <c r="B12" s="42" t="s">
        <v>556</v>
      </c>
      <c r="C12" s="20">
        <v>973</v>
      </c>
      <c r="D12" s="32" t="s">
        <v>74</v>
      </c>
      <c r="E12" s="42" t="s">
        <v>284</v>
      </c>
      <c r="F12" s="42" t="s">
        <v>285</v>
      </c>
      <c r="G12" s="42" t="s">
        <v>286</v>
      </c>
      <c r="H12" s="42" t="s">
        <v>287</v>
      </c>
      <c r="I12" s="44">
        <v>29838886.73</v>
      </c>
      <c r="J12" s="45">
        <v>6679.07</v>
      </c>
      <c r="K12" s="45">
        <v>0</v>
      </c>
      <c r="L12" s="45">
        <v>0</v>
      </c>
      <c r="M12" s="45">
        <v>0</v>
      </c>
      <c r="N12" s="46">
        <v>0</v>
      </c>
      <c r="O12" s="46">
        <v>0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43342</v>
      </c>
      <c r="Z12" s="48">
        <v>12383.43</v>
      </c>
      <c r="AA12" s="49">
        <v>3</v>
      </c>
      <c r="AB12" s="21" t="s">
        <v>288</v>
      </c>
    </row>
    <row r="13" spans="1:28" ht="25.5" x14ac:dyDescent="0.25">
      <c r="A13" s="5"/>
      <c r="B13" s="42" t="s">
        <v>557</v>
      </c>
      <c r="C13" s="20">
        <v>766</v>
      </c>
      <c r="D13" s="32" t="s">
        <v>75</v>
      </c>
      <c r="E13" s="42" t="s">
        <v>420</v>
      </c>
      <c r="F13" s="42" t="s">
        <v>421</v>
      </c>
      <c r="G13" s="42" t="s">
        <v>422</v>
      </c>
      <c r="H13" s="42" t="s">
        <v>423</v>
      </c>
      <c r="I13" s="44">
        <v>1418451.46</v>
      </c>
      <c r="J13" s="45">
        <v>0</v>
      </c>
      <c r="K13" s="45">
        <v>0</v>
      </c>
      <c r="L13" s="45">
        <v>764</v>
      </c>
      <c r="M13" s="45">
        <v>2108</v>
      </c>
      <c r="N13" s="46">
        <v>0</v>
      </c>
      <c r="O13" s="46">
        <v>695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9">
        <v>0</v>
      </c>
      <c r="AB13" s="21" t="s">
        <v>207</v>
      </c>
    </row>
    <row r="14" spans="1:28" ht="38.25" x14ac:dyDescent="0.25">
      <c r="A14" s="5"/>
      <c r="B14" s="42" t="s">
        <v>558</v>
      </c>
      <c r="C14" s="20">
        <v>750</v>
      </c>
      <c r="D14" s="32" t="s">
        <v>83</v>
      </c>
      <c r="E14" s="42" t="s">
        <v>496</v>
      </c>
      <c r="F14" s="42" t="s">
        <v>497</v>
      </c>
      <c r="G14" s="42" t="s">
        <v>498</v>
      </c>
      <c r="H14" s="42" t="s">
        <v>239</v>
      </c>
      <c r="I14" s="44">
        <v>25227.87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6">
        <v>0</v>
      </c>
      <c r="P14" s="47">
        <v>0</v>
      </c>
      <c r="Q14" s="46">
        <v>0</v>
      </c>
      <c r="R14" s="47">
        <v>0</v>
      </c>
      <c r="S14" s="46">
        <v>0</v>
      </c>
      <c r="T14" s="47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9">
        <v>0</v>
      </c>
      <c r="AB14" s="21" t="s">
        <v>207</v>
      </c>
    </row>
    <row r="15" spans="1:28" ht="71.25" customHeight="1" x14ac:dyDescent="0.25">
      <c r="A15" s="5"/>
      <c r="B15" s="76" t="s">
        <v>559</v>
      </c>
      <c r="C15" s="71">
        <v>764</v>
      </c>
      <c r="D15" s="77" t="s">
        <v>76</v>
      </c>
      <c r="E15" s="42" t="s">
        <v>269</v>
      </c>
      <c r="F15" s="42" t="s">
        <v>270</v>
      </c>
      <c r="G15" s="42" t="s">
        <v>271</v>
      </c>
      <c r="H15" s="42" t="s">
        <v>272</v>
      </c>
      <c r="I15" s="44">
        <v>38181912.259999998</v>
      </c>
      <c r="J15" s="45">
        <v>3558</v>
      </c>
      <c r="K15" s="45">
        <v>2300</v>
      </c>
      <c r="L15" s="45">
        <v>0</v>
      </c>
      <c r="M15" s="45">
        <v>0</v>
      </c>
      <c r="N15" s="46">
        <v>870</v>
      </c>
      <c r="O15" s="46">
        <v>0</v>
      </c>
      <c r="P15" s="47">
        <v>420</v>
      </c>
      <c r="Q15" s="46">
        <v>0</v>
      </c>
      <c r="R15" s="47">
        <v>11717.26</v>
      </c>
      <c r="S15" s="46">
        <v>0</v>
      </c>
      <c r="T15" s="47">
        <v>4686.92</v>
      </c>
      <c r="U15" s="48">
        <v>0</v>
      </c>
      <c r="V15" s="48">
        <v>0</v>
      </c>
      <c r="W15" s="48">
        <v>0</v>
      </c>
      <c r="X15" s="48">
        <v>0</v>
      </c>
      <c r="Y15" s="48">
        <v>12590.24</v>
      </c>
      <c r="Z15" s="48">
        <v>3220.5</v>
      </c>
      <c r="AA15" s="49">
        <v>1</v>
      </c>
      <c r="AB15" s="21" t="s">
        <v>273</v>
      </c>
    </row>
    <row r="16" spans="1:28" ht="75" customHeight="1" x14ac:dyDescent="0.25">
      <c r="A16" s="5"/>
      <c r="B16" s="76"/>
      <c r="C16" s="71"/>
      <c r="D16" s="77"/>
      <c r="E16" s="42" t="s">
        <v>274</v>
      </c>
      <c r="F16" s="42" t="s">
        <v>275</v>
      </c>
      <c r="G16" s="42" t="s">
        <v>271</v>
      </c>
      <c r="H16" s="42" t="s">
        <v>272</v>
      </c>
      <c r="I16" s="44">
        <v>692825.22</v>
      </c>
      <c r="J16" s="45">
        <v>0</v>
      </c>
      <c r="K16" s="45">
        <v>0</v>
      </c>
      <c r="L16" s="45">
        <v>0</v>
      </c>
      <c r="M16" s="45">
        <v>858.19</v>
      </c>
      <c r="N16" s="46">
        <v>165</v>
      </c>
      <c r="O16" s="46">
        <v>627</v>
      </c>
      <c r="P16" s="47">
        <v>11</v>
      </c>
      <c r="Q16" s="46">
        <v>0</v>
      </c>
      <c r="R16" s="47">
        <v>0</v>
      </c>
      <c r="S16" s="46">
        <v>0</v>
      </c>
      <c r="T16" s="47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9">
        <v>0</v>
      </c>
      <c r="AB16" s="21" t="s">
        <v>207</v>
      </c>
    </row>
    <row r="17" spans="1:28" ht="51" x14ac:dyDescent="0.25">
      <c r="A17" s="5"/>
      <c r="B17" s="42" t="s">
        <v>560</v>
      </c>
      <c r="C17" s="20">
        <v>764</v>
      </c>
      <c r="D17" s="32" t="s">
        <v>77</v>
      </c>
      <c r="E17" s="42" t="s">
        <v>270</v>
      </c>
      <c r="F17" s="42" t="s">
        <v>276</v>
      </c>
      <c r="G17" s="42" t="s">
        <v>271</v>
      </c>
      <c r="H17" s="42" t="s">
        <v>277</v>
      </c>
      <c r="I17" s="44">
        <v>76145068.959999993</v>
      </c>
      <c r="J17" s="45">
        <v>7300</v>
      </c>
      <c r="K17" s="45">
        <v>9114</v>
      </c>
      <c r="L17" s="45">
        <v>0</v>
      </c>
      <c r="M17" s="45">
        <v>0</v>
      </c>
      <c r="N17" s="46">
        <v>2760</v>
      </c>
      <c r="O17" s="46">
        <v>0</v>
      </c>
      <c r="P17" s="47">
        <v>1380</v>
      </c>
      <c r="Q17" s="46">
        <v>0</v>
      </c>
      <c r="R17" s="47">
        <v>23665.26</v>
      </c>
      <c r="S17" s="46">
        <v>0</v>
      </c>
      <c r="T17" s="47">
        <v>9466.1200000000008</v>
      </c>
      <c r="U17" s="48">
        <v>0</v>
      </c>
      <c r="V17" s="48">
        <v>0</v>
      </c>
      <c r="W17" s="48">
        <v>0</v>
      </c>
      <c r="X17" s="48">
        <v>0</v>
      </c>
      <c r="Y17" s="48">
        <v>23688.16</v>
      </c>
      <c r="Z17" s="48">
        <v>5922.04</v>
      </c>
      <c r="AA17" s="49">
        <v>1</v>
      </c>
      <c r="AB17" s="21" t="s">
        <v>278</v>
      </c>
    </row>
    <row r="18" spans="1:28" ht="63.75" x14ac:dyDescent="0.25">
      <c r="A18" s="5"/>
      <c r="B18" s="42" t="s">
        <v>561</v>
      </c>
      <c r="C18" s="20">
        <v>786</v>
      </c>
      <c r="D18" s="32" t="s">
        <v>84</v>
      </c>
      <c r="E18" s="42" t="s">
        <v>315</v>
      </c>
      <c r="F18" s="42" t="s">
        <v>316</v>
      </c>
      <c r="G18" s="42" t="s">
        <v>239</v>
      </c>
      <c r="H18" s="42" t="s">
        <v>317</v>
      </c>
      <c r="I18" s="44">
        <v>140783.34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6">
        <v>0</v>
      </c>
      <c r="P18" s="47">
        <v>0</v>
      </c>
      <c r="Q18" s="46">
        <v>0</v>
      </c>
      <c r="R18" s="47">
        <v>0</v>
      </c>
      <c r="S18" s="46">
        <v>0</v>
      </c>
      <c r="T18" s="47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9">
        <v>0</v>
      </c>
      <c r="AB18" s="21" t="s">
        <v>207</v>
      </c>
    </row>
    <row r="19" spans="1:28" ht="63.75" x14ac:dyDescent="0.25">
      <c r="A19" s="5"/>
      <c r="B19" s="42" t="s">
        <v>562</v>
      </c>
      <c r="C19" s="20">
        <v>795</v>
      </c>
      <c r="D19" s="32" t="s">
        <v>78</v>
      </c>
      <c r="E19" s="42" t="s">
        <v>424</v>
      </c>
      <c r="F19" s="42" t="s">
        <v>425</v>
      </c>
      <c r="G19" s="42" t="s">
        <v>314</v>
      </c>
      <c r="H19" s="42" t="s">
        <v>426</v>
      </c>
      <c r="I19" s="44">
        <v>4933704.1399999997</v>
      </c>
      <c r="J19" s="45">
        <v>0</v>
      </c>
      <c r="K19" s="45">
        <v>0</v>
      </c>
      <c r="L19" s="45">
        <v>3600</v>
      </c>
      <c r="M19" s="45">
        <v>0</v>
      </c>
      <c r="N19" s="45">
        <v>331</v>
      </c>
      <c r="O19" s="46">
        <v>0</v>
      </c>
      <c r="P19" s="47">
        <v>120</v>
      </c>
      <c r="Q19" s="46">
        <v>0</v>
      </c>
      <c r="R19" s="47">
        <v>0</v>
      </c>
      <c r="S19" s="46">
        <v>0</v>
      </c>
      <c r="T19" s="47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9">
        <v>0</v>
      </c>
      <c r="AB19" s="21" t="s">
        <v>207</v>
      </c>
    </row>
    <row r="20" spans="1:28" ht="63.75" x14ac:dyDescent="0.25">
      <c r="A20" s="5"/>
      <c r="B20" s="42" t="s">
        <v>563</v>
      </c>
      <c r="C20" s="20"/>
      <c r="D20" s="32" t="s">
        <v>85</v>
      </c>
      <c r="E20" s="42" t="s">
        <v>475</v>
      </c>
      <c r="F20" s="42" t="s">
        <v>475</v>
      </c>
      <c r="G20" s="42" t="s">
        <v>499</v>
      </c>
      <c r="H20" s="42" t="s">
        <v>500</v>
      </c>
      <c r="I20" s="44">
        <v>199647.88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6">
        <v>0</v>
      </c>
      <c r="P20" s="47">
        <v>0</v>
      </c>
      <c r="Q20" s="46">
        <v>0</v>
      </c>
      <c r="R20" s="47">
        <v>0</v>
      </c>
      <c r="S20" s="46">
        <v>0</v>
      </c>
      <c r="T20" s="47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9">
        <v>0</v>
      </c>
      <c r="AB20" s="21" t="s">
        <v>207</v>
      </c>
    </row>
    <row r="21" spans="1:28" ht="76.5" x14ac:dyDescent="0.25">
      <c r="A21" s="5"/>
      <c r="B21" s="42" t="s">
        <v>564</v>
      </c>
      <c r="C21" s="20">
        <v>748</v>
      </c>
      <c r="D21" s="32" t="s">
        <v>79</v>
      </c>
      <c r="E21" s="53" t="s">
        <v>237</v>
      </c>
      <c r="F21" s="53" t="s">
        <v>238</v>
      </c>
      <c r="G21" s="53" t="s">
        <v>239</v>
      </c>
      <c r="H21" s="53" t="s">
        <v>240</v>
      </c>
      <c r="I21" s="54">
        <v>969722.66</v>
      </c>
      <c r="J21" s="55">
        <v>0</v>
      </c>
      <c r="K21" s="55">
        <v>380</v>
      </c>
      <c r="L21" s="55">
        <v>0</v>
      </c>
      <c r="M21" s="55">
        <v>995.15</v>
      </c>
      <c r="N21" s="56">
        <v>0</v>
      </c>
      <c r="O21" s="56">
        <v>471.13</v>
      </c>
      <c r="P21" s="57">
        <v>0</v>
      </c>
      <c r="Q21" s="56">
        <v>0</v>
      </c>
      <c r="R21" s="57">
        <v>0</v>
      </c>
      <c r="S21" s="56">
        <v>0</v>
      </c>
      <c r="T21" s="57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9">
        <v>0</v>
      </c>
      <c r="AB21" s="60" t="s">
        <v>207</v>
      </c>
    </row>
    <row r="22" spans="1:28" x14ac:dyDescent="0.25">
      <c r="A22" s="5"/>
      <c r="B22" s="4"/>
      <c r="C22" s="3"/>
      <c r="D22" s="1"/>
      <c r="E22" s="1"/>
      <c r="F22" s="1"/>
      <c r="G22" s="1"/>
      <c r="H22" s="2"/>
      <c r="I22" s="37">
        <f t="shared" ref="I22:AA22" si="0">SUM(I7:I21)</f>
        <v>199628766.40999997</v>
      </c>
      <c r="J22" s="38">
        <f t="shared" si="0"/>
        <v>20209.07</v>
      </c>
      <c r="K22" s="37">
        <f t="shared" si="0"/>
        <v>11794</v>
      </c>
      <c r="L22" s="38">
        <f t="shared" si="0"/>
        <v>6406</v>
      </c>
      <c r="M22" s="37">
        <f t="shared" si="0"/>
        <v>13396.64</v>
      </c>
      <c r="N22" s="38">
        <f t="shared" si="0"/>
        <v>4126</v>
      </c>
      <c r="O22" s="37">
        <f t="shared" si="0"/>
        <v>6630.13</v>
      </c>
      <c r="P22" s="38">
        <f t="shared" si="0"/>
        <v>1931</v>
      </c>
      <c r="Q22" s="37">
        <f t="shared" si="0"/>
        <v>0</v>
      </c>
      <c r="R22" s="38">
        <f t="shared" si="0"/>
        <v>35382.519999999997</v>
      </c>
      <c r="S22" s="37">
        <f t="shared" si="0"/>
        <v>0</v>
      </c>
      <c r="T22" s="38">
        <f t="shared" si="0"/>
        <v>14153.04</v>
      </c>
      <c r="U22" s="37">
        <f t="shared" si="0"/>
        <v>0</v>
      </c>
      <c r="V22" s="38">
        <f t="shared" si="0"/>
        <v>3510</v>
      </c>
      <c r="W22" s="37">
        <f t="shared" si="0"/>
        <v>0</v>
      </c>
      <c r="X22" s="38">
        <f t="shared" si="0"/>
        <v>1170</v>
      </c>
      <c r="Y22" s="37">
        <f t="shared" si="0"/>
        <v>111562.40000000001</v>
      </c>
      <c r="Z22" s="38">
        <f t="shared" si="0"/>
        <v>27985.97</v>
      </c>
      <c r="AA22" s="37">
        <f t="shared" si="0"/>
        <v>8</v>
      </c>
      <c r="AB22" s="37" t="s">
        <v>207</v>
      </c>
    </row>
    <row r="23" spans="1:28" x14ac:dyDescent="0.25">
      <c r="A23" s="5"/>
      <c r="B23" s="4"/>
      <c r="C23" s="3"/>
      <c r="D23" s="1"/>
      <c r="E23" s="1"/>
      <c r="F23" s="1"/>
      <c r="G23" s="1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6"/>
      <c r="V23" s="7"/>
      <c r="W23" s="1"/>
      <c r="X23" s="1"/>
      <c r="Y23" s="1"/>
      <c r="Z23" s="1"/>
      <c r="AA23" s="1"/>
      <c r="AB23" s="1"/>
    </row>
    <row r="24" spans="1:28" x14ac:dyDescent="0.25">
      <c r="A24" s="5"/>
      <c r="B24" s="4"/>
      <c r="C24" s="3"/>
      <c r="D24" s="1"/>
      <c r="E24" s="1"/>
      <c r="F24" s="1"/>
      <c r="G24" s="1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7"/>
      <c r="W24" s="1"/>
      <c r="X24" s="1"/>
      <c r="Y24" s="1"/>
      <c r="Z24" s="1"/>
      <c r="AA24" s="1"/>
      <c r="AB24" s="1"/>
    </row>
  </sheetData>
  <mergeCells count="22">
    <mergeCell ref="Q3:R3"/>
    <mergeCell ref="S3:T3"/>
    <mergeCell ref="U3:V3"/>
    <mergeCell ref="W3:X3"/>
    <mergeCell ref="E4:E5"/>
    <mergeCell ref="F4:F5"/>
    <mergeCell ref="G4:G5"/>
    <mergeCell ref="H4:H5"/>
    <mergeCell ref="B15:B16"/>
    <mergeCell ref="C15:C16"/>
    <mergeCell ref="D15:D16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B26"/>
  <sheetViews>
    <sheetView topLeftCell="A14" zoomScale="70" zoomScaleNormal="70" workbookViewId="0">
      <selection activeCell="L32" sqref="L32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86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51" x14ac:dyDescent="0.25">
      <c r="A7" s="16"/>
      <c r="B7" s="42" t="s">
        <v>551</v>
      </c>
      <c r="C7" s="20">
        <v>762</v>
      </c>
      <c r="D7" s="33" t="s">
        <v>87</v>
      </c>
      <c r="E7" s="53" t="s">
        <v>243</v>
      </c>
      <c r="F7" s="53" t="s">
        <v>243</v>
      </c>
      <c r="G7" s="53" t="s">
        <v>241</v>
      </c>
      <c r="H7" s="53" t="s">
        <v>242</v>
      </c>
      <c r="I7" s="54">
        <v>20537.8</v>
      </c>
      <c r="J7" s="55">
        <v>0</v>
      </c>
      <c r="K7" s="55">
        <v>0</v>
      </c>
      <c r="L7" s="55">
        <v>0</v>
      </c>
      <c r="M7" s="55">
        <v>0</v>
      </c>
      <c r="N7" s="56">
        <v>0</v>
      </c>
      <c r="O7" s="56">
        <v>0</v>
      </c>
      <c r="P7" s="57">
        <v>0</v>
      </c>
      <c r="Q7" s="56">
        <v>0</v>
      </c>
      <c r="R7" s="57">
        <v>0</v>
      </c>
      <c r="S7" s="56">
        <v>0</v>
      </c>
      <c r="T7" s="57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9">
        <v>0</v>
      </c>
      <c r="AB7" s="60" t="s">
        <v>207</v>
      </c>
    </row>
    <row r="8" spans="1:28" ht="76.5" x14ac:dyDescent="0.25">
      <c r="A8" s="5"/>
      <c r="B8" s="42" t="s">
        <v>552</v>
      </c>
      <c r="C8" s="20">
        <v>768</v>
      </c>
      <c r="D8" s="33" t="s">
        <v>94</v>
      </c>
      <c r="E8" s="42" t="s">
        <v>376</v>
      </c>
      <c r="F8" s="42" t="s">
        <v>549</v>
      </c>
      <c r="G8" s="42" t="s">
        <v>548</v>
      </c>
      <c r="H8" s="42" t="s">
        <v>547</v>
      </c>
      <c r="I8" s="44">
        <v>20105881.530000001</v>
      </c>
      <c r="J8" s="45">
        <v>2500</v>
      </c>
      <c r="K8" s="45">
        <v>3000</v>
      </c>
      <c r="L8" s="45">
        <v>0</v>
      </c>
      <c r="M8" s="45">
        <v>5061</v>
      </c>
      <c r="N8" s="46">
        <v>0</v>
      </c>
      <c r="O8" s="46">
        <v>2234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6775.23</v>
      </c>
      <c r="Z8" s="48">
        <v>1935</v>
      </c>
      <c r="AA8" s="49">
        <v>2</v>
      </c>
      <c r="AB8" s="21" t="s">
        <v>550</v>
      </c>
    </row>
    <row r="9" spans="1:28" ht="63.75" customHeight="1" x14ac:dyDescent="0.25">
      <c r="A9" s="5"/>
      <c r="B9" s="76" t="s">
        <v>553</v>
      </c>
      <c r="C9" s="71" t="s">
        <v>465</v>
      </c>
      <c r="D9" s="82" t="s">
        <v>88</v>
      </c>
      <c r="E9" s="42" t="s">
        <v>376</v>
      </c>
      <c r="F9" s="42" t="s">
        <v>503</v>
      </c>
      <c r="G9" s="76" t="s">
        <v>466</v>
      </c>
      <c r="H9" s="76" t="s">
        <v>467</v>
      </c>
      <c r="I9" s="84">
        <v>39924401.270000003</v>
      </c>
      <c r="J9" s="45">
        <v>4654</v>
      </c>
      <c r="K9" s="45">
        <v>0</v>
      </c>
      <c r="L9" s="81">
        <v>0</v>
      </c>
      <c r="M9" s="81">
        <v>1625</v>
      </c>
      <c r="N9" s="83">
        <v>0</v>
      </c>
      <c r="O9" s="83">
        <v>650</v>
      </c>
      <c r="P9" s="78">
        <v>0</v>
      </c>
      <c r="Q9" s="83">
        <v>0</v>
      </c>
      <c r="R9" s="78">
        <v>9727.5</v>
      </c>
      <c r="S9" s="83">
        <v>0</v>
      </c>
      <c r="T9" s="78">
        <v>3891</v>
      </c>
      <c r="U9" s="79">
        <v>2010</v>
      </c>
      <c r="V9" s="79">
        <v>5259</v>
      </c>
      <c r="W9" s="79">
        <v>670</v>
      </c>
      <c r="X9" s="79">
        <v>1753</v>
      </c>
      <c r="Y9" s="79">
        <v>17680</v>
      </c>
      <c r="Z9" s="79">
        <v>3536</v>
      </c>
      <c r="AA9" s="80">
        <v>3</v>
      </c>
      <c r="AB9" s="72" t="s">
        <v>468</v>
      </c>
    </row>
    <row r="10" spans="1:28" x14ac:dyDescent="0.25">
      <c r="A10" s="5"/>
      <c r="B10" s="76"/>
      <c r="C10" s="71"/>
      <c r="D10" s="82"/>
      <c r="E10" s="42" t="s">
        <v>502</v>
      </c>
      <c r="F10" s="42" t="s">
        <v>505</v>
      </c>
      <c r="G10" s="76"/>
      <c r="H10" s="76"/>
      <c r="I10" s="84"/>
      <c r="J10" s="45">
        <v>0</v>
      </c>
      <c r="K10" s="45">
        <v>570</v>
      </c>
      <c r="L10" s="81"/>
      <c r="M10" s="81"/>
      <c r="N10" s="83"/>
      <c r="O10" s="83"/>
      <c r="P10" s="78"/>
      <c r="Q10" s="83"/>
      <c r="R10" s="78"/>
      <c r="S10" s="83"/>
      <c r="T10" s="78"/>
      <c r="U10" s="79"/>
      <c r="V10" s="79"/>
      <c r="W10" s="79"/>
      <c r="X10" s="79"/>
      <c r="Y10" s="79"/>
      <c r="Z10" s="79"/>
      <c r="AA10" s="80"/>
      <c r="AB10" s="72"/>
    </row>
    <row r="11" spans="1:28" ht="54.75" customHeight="1" x14ac:dyDescent="0.25">
      <c r="A11" s="5"/>
      <c r="B11" s="76"/>
      <c r="C11" s="71"/>
      <c r="D11" s="82"/>
      <c r="E11" s="42" t="s">
        <v>501</v>
      </c>
      <c r="F11" s="42" t="s">
        <v>504</v>
      </c>
      <c r="G11" s="76"/>
      <c r="H11" s="76"/>
      <c r="I11" s="84"/>
      <c r="J11" s="45">
        <v>0</v>
      </c>
      <c r="K11" s="45">
        <v>3050</v>
      </c>
      <c r="L11" s="81"/>
      <c r="M11" s="81"/>
      <c r="N11" s="83"/>
      <c r="O11" s="83"/>
      <c r="P11" s="78"/>
      <c r="Q11" s="83"/>
      <c r="R11" s="78"/>
      <c r="S11" s="83"/>
      <c r="T11" s="78"/>
      <c r="U11" s="79"/>
      <c r="V11" s="79"/>
      <c r="W11" s="79"/>
      <c r="X11" s="79"/>
      <c r="Y11" s="79"/>
      <c r="Z11" s="79"/>
      <c r="AA11" s="80"/>
      <c r="AB11" s="72"/>
    </row>
    <row r="12" spans="1:28" ht="51" x14ac:dyDescent="0.25">
      <c r="A12" s="5"/>
      <c r="B12" s="42" t="s">
        <v>554</v>
      </c>
      <c r="C12" s="20">
        <v>728</v>
      </c>
      <c r="D12" s="33" t="s">
        <v>95</v>
      </c>
      <c r="E12" s="42" t="s">
        <v>260</v>
      </c>
      <c r="F12" s="42" t="s">
        <v>261</v>
      </c>
      <c r="G12" s="42" t="s">
        <v>262</v>
      </c>
      <c r="H12" s="42" t="s">
        <v>241</v>
      </c>
      <c r="I12" s="44">
        <v>4199061.58</v>
      </c>
      <c r="J12" s="45">
        <v>0</v>
      </c>
      <c r="K12" s="45">
        <v>0</v>
      </c>
      <c r="L12" s="45">
        <v>1400</v>
      </c>
      <c r="M12" s="45">
        <v>5722.32</v>
      </c>
      <c r="N12" s="46">
        <v>0</v>
      </c>
      <c r="O12" s="46">
        <v>1917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519</v>
      </c>
      <c r="V12" s="48">
        <v>300</v>
      </c>
      <c r="W12" s="48">
        <v>173</v>
      </c>
      <c r="X12" s="48">
        <v>100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216.75" x14ac:dyDescent="0.25">
      <c r="A13" s="5"/>
      <c r="B13" s="42" t="s">
        <v>555</v>
      </c>
      <c r="C13" s="20" t="s">
        <v>213</v>
      </c>
      <c r="D13" s="33" t="s">
        <v>89</v>
      </c>
      <c r="E13" s="42" t="s">
        <v>208</v>
      </c>
      <c r="F13" s="42" t="s">
        <v>209</v>
      </c>
      <c r="G13" s="42" t="s">
        <v>210</v>
      </c>
      <c r="H13" s="42" t="s">
        <v>211</v>
      </c>
      <c r="I13" s="44">
        <v>43674407.600000001</v>
      </c>
      <c r="J13" s="45">
        <v>7427</v>
      </c>
      <c r="K13" s="45">
        <v>2001.06</v>
      </c>
      <c r="L13" s="45">
        <v>0</v>
      </c>
      <c r="M13" s="45">
        <f>1100+840</f>
        <v>1940</v>
      </c>
      <c r="N13" s="46">
        <v>0</v>
      </c>
      <c r="O13" s="46">
        <f>550+ 920</f>
        <v>1470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f>6227+4284</f>
        <v>10511</v>
      </c>
      <c r="V13" s="48">
        <v>0</v>
      </c>
      <c r="W13" s="48">
        <f>2522+1428</f>
        <v>3950</v>
      </c>
      <c r="X13" s="48">
        <v>0</v>
      </c>
      <c r="Y13" s="48">
        <v>15226</v>
      </c>
      <c r="Z13" s="48">
        <v>4066</v>
      </c>
      <c r="AA13" s="49">
        <v>5</v>
      </c>
      <c r="AB13" s="21" t="s">
        <v>212</v>
      </c>
    </row>
    <row r="14" spans="1:28" ht="25.5" x14ac:dyDescent="0.25">
      <c r="A14" s="5"/>
      <c r="B14" s="42" t="s">
        <v>556</v>
      </c>
      <c r="C14" s="20">
        <v>728</v>
      </c>
      <c r="D14" s="33" t="s">
        <v>90</v>
      </c>
      <c r="E14" s="42" t="s">
        <v>153</v>
      </c>
      <c r="F14" s="42" t="s">
        <v>154</v>
      </c>
      <c r="G14" s="42" t="s">
        <v>155</v>
      </c>
      <c r="H14" s="42" t="s">
        <v>156</v>
      </c>
      <c r="I14" s="44">
        <v>66249687.060000002</v>
      </c>
      <c r="J14" s="45">
        <v>0</v>
      </c>
      <c r="K14" s="45">
        <v>15960</v>
      </c>
      <c r="L14" s="45">
        <v>0</v>
      </c>
      <c r="M14" s="45">
        <v>18194.400000000001</v>
      </c>
      <c r="N14" s="46">
        <v>5745.5999999999995</v>
      </c>
      <c r="O14" s="46">
        <v>7719</v>
      </c>
      <c r="P14" s="47">
        <v>1400</v>
      </c>
      <c r="Q14" s="46">
        <f>S14*1.6</f>
        <v>12798.400000000001</v>
      </c>
      <c r="R14" s="47">
        <v>2320</v>
      </c>
      <c r="S14" s="46">
        <v>7999</v>
      </c>
      <c r="T14" s="47">
        <v>1450</v>
      </c>
      <c r="U14" s="48">
        <f>W14*1.7</f>
        <v>6208.4</v>
      </c>
      <c r="V14" s="48">
        <v>1850</v>
      </c>
      <c r="W14" s="48">
        <v>3652</v>
      </c>
      <c r="X14" s="48">
        <v>1000</v>
      </c>
      <c r="Y14" s="48">
        <v>0</v>
      </c>
      <c r="Z14" s="48">
        <v>0</v>
      </c>
      <c r="AA14" s="49">
        <v>1</v>
      </c>
      <c r="AB14" s="21" t="s">
        <v>157</v>
      </c>
    </row>
    <row r="15" spans="1:28" ht="38.25" x14ac:dyDescent="0.25">
      <c r="A15" s="5"/>
      <c r="B15" s="42" t="s">
        <v>557</v>
      </c>
      <c r="C15" s="20">
        <v>750</v>
      </c>
      <c r="D15" s="33" t="s">
        <v>91</v>
      </c>
      <c r="E15" s="42" t="s">
        <v>158</v>
      </c>
      <c r="F15" s="42" t="s">
        <v>159</v>
      </c>
      <c r="G15" s="42" t="s">
        <v>160</v>
      </c>
      <c r="H15" s="42" t="s">
        <v>161</v>
      </c>
      <c r="I15" s="44">
        <v>3055168.36</v>
      </c>
      <c r="J15" s="45">
        <v>0</v>
      </c>
      <c r="K15" s="45">
        <v>0</v>
      </c>
      <c r="L15" s="45">
        <v>1600</v>
      </c>
      <c r="M15" s="45">
        <f>1600*2.4</f>
        <v>3840</v>
      </c>
      <c r="N15" s="46">
        <v>0</v>
      </c>
      <c r="O15" s="46">
        <v>1690</v>
      </c>
      <c r="P15" s="47">
        <v>0</v>
      </c>
      <c r="Q15" s="46">
        <v>0</v>
      </c>
      <c r="R15" s="47">
        <v>0</v>
      </c>
      <c r="S15" s="46">
        <v>0</v>
      </c>
      <c r="T15" s="47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9">
        <v>0</v>
      </c>
      <c r="AB15" s="21" t="s">
        <v>207</v>
      </c>
    </row>
    <row r="16" spans="1:28" ht="67.5" customHeight="1" x14ac:dyDescent="0.25">
      <c r="A16" s="5"/>
      <c r="B16" s="42" t="s">
        <v>558</v>
      </c>
      <c r="C16" s="20">
        <v>764</v>
      </c>
      <c r="D16" s="33" t="s">
        <v>281</v>
      </c>
      <c r="E16" s="42" t="s">
        <v>282</v>
      </c>
      <c r="F16" s="42" t="s">
        <v>283</v>
      </c>
      <c r="G16" s="42" t="s">
        <v>279</v>
      </c>
      <c r="H16" s="42" t="s">
        <v>280</v>
      </c>
      <c r="I16" s="44">
        <v>394320.04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6">
        <v>0</v>
      </c>
      <c r="P16" s="47">
        <v>0</v>
      </c>
      <c r="Q16" s="46">
        <v>0</v>
      </c>
      <c r="R16" s="47">
        <v>0</v>
      </c>
      <c r="S16" s="46">
        <v>0</v>
      </c>
      <c r="T16" s="47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9">
        <v>0</v>
      </c>
      <c r="AB16" s="21" t="s">
        <v>207</v>
      </c>
    </row>
    <row r="17" spans="1:28" ht="76.5" x14ac:dyDescent="0.25">
      <c r="A17" s="5"/>
      <c r="B17" s="42" t="s">
        <v>559</v>
      </c>
      <c r="C17" s="20">
        <v>742</v>
      </c>
      <c r="D17" s="33" t="s">
        <v>96</v>
      </c>
      <c r="E17" s="42" t="s">
        <v>326</v>
      </c>
      <c r="F17" s="42" t="s">
        <v>327</v>
      </c>
      <c r="G17" s="42" t="s">
        <v>320</v>
      </c>
      <c r="H17" s="42" t="s">
        <v>328</v>
      </c>
      <c r="I17" s="44">
        <v>595885.06999999995</v>
      </c>
      <c r="J17" s="45">
        <v>0</v>
      </c>
      <c r="K17" s="45">
        <v>0</v>
      </c>
      <c r="L17" s="45">
        <v>0</v>
      </c>
      <c r="M17" s="45">
        <v>970</v>
      </c>
      <c r="N17" s="46">
        <v>0</v>
      </c>
      <c r="O17" s="46">
        <v>485</v>
      </c>
      <c r="P17" s="47">
        <v>0</v>
      </c>
      <c r="Q17" s="46">
        <v>0</v>
      </c>
      <c r="R17" s="47">
        <v>0</v>
      </c>
      <c r="S17" s="46">
        <v>0</v>
      </c>
      <c r="T17" s="47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9">
        <v>0</v>
      </c>
      <c r="AB17" s="21" t="s">
        <v>207</v>
      </c>
    </row>
    <row r="18" spans="1:28" ht="38.25" x14ac:dyDescent="0.25">
      <c r="A18" s="5"/>
      <c r="B18" s="42" t="s">
        <v>560</v>
      </c>
      <c r="C18" s="20">
        <v>786</v>
      </c>
      <c r="D18" s="33" t="s">
        <v>92</v>
      </c>
      <c r="E18" s="42" t="s">
        <v>322</v>
      </c>
      <c r="F18" s="42" t="s">
        <v>323</v>
      </c>
      <c r="G18" s="42" t="s">
        <v>324</v>
      </c>
      <c r="H18" s="42" t="s">
        <v>325</v>
      </c>
      <c r="I18" s="44">
        <v>125185.1</v>
      </c>
      <c r="J18" s="45">
        <v>0</v>
      </c>
      <c r="K18" s="45">
        <v>0</v>
      </c>
      <c r="L18" s="45">
        <v>0</v>
      </c>
      <c r="M18" s="45">
        <v>363</v>
      </c>
      <c r="N18" s="46">
        <v>0</v>
      </c>
      <c r="O18" s="46">
        <v>335</v>
      </c>
      <c r="P18" s="47">
        <v>0</v>
      </c>
      <c r="Q18" s="46">
        <v>0</v>
      </c>
      <c r="R18" s="47">
        <v>0</v>
      </c>
      <c r="S18" s="46">
        <v>0</v>
      </c>
      <c r="T18" s="47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9">
        <v>0</v>
      </c>
      <c r="AB18" s="21" t="s">
        <v>207</v>
      </c>
    </row>
    <row r="19" spans="1:28" ht="25.5" x14ac:dyDescent="0.25">
      <c r="A19" s="5"/>
      <c r="B19" s="42" t="s">
        <v>561</v>
      </c>
      <c r="C19" s="20">
        <v>728</v>
      </c>
      <c r="D19" s="34" t="s">
        <v>97</v>
      </c>
      <c r="E19" s="42" t="s">
        <v>263</v>
      </c>
      <c r="F19" s="42" t="s">
        <v>264</v>
      </c>
      <c r="G19" s="42" t="s">
        <v>265</v>
      </c>
      <c r="H19" s="42" t="s">
        <v>266</v>
      </c>
      <c r="I19" s="44">
        <v>5158826.71</v>
      </c>
      <c r="J19" s="45">
        <v>0</v>
      </c>
      <c r="K19" s="45">
        <v>220</v>
      </c>
      <c r="L19" s="45">
        <v>0</v>
      </c>
      <c r="M19" s="45">
        <v>0</v>
      </c>
      <c r="N19" s="46">
        <v>318.2</v>
      </c>
      <c r="O19" s="46">
        <v>0</v>
      </c>
      <c r="P19" s="47">
        <v>155</v>
      </c>
      <c r="Q19" s="46">
        <v>0</v>
      </c>
      <c r="R19" s="47">
        <v>0</v>
      </c>
      <c r="S19" s="46">
        <v>0</v>
      </c>
      <c r="T19" s="47">
        <v>0</v>
      </c>
      <c r="U19" s="48">
        <v>300</v>
      </c>
      <c r="V19" s="48">
        <v>191</v>
      </c>
      <c r="W19" s="48">
        <v>100</v>
      </c>
      <c r="X19" s="48">
        <v>63.67</v>
      </c>
      <c r="Y19" s="48">
        <v>0</v>
      </c>
      <c r="Z19" s="48">
        <v>0</v>
      </c>
      <c r="AA19" s="49">
        <v>0</v>
      </c>
      <c r="AB19" s="21" t="s">
        <v>207</v>
      </c>
    </row>
    <row r="20" spans="1:28" ht="25.5" x14ac:dyDescent="0.25">
      <c r="A20" s="5"/>
      <c r="B20" s="42" t="s">
        <v>562</v>
      </c>
      <c r="C20" s="20">
        <v>728</v>
      </c>
      <c r="D20" s="34" t="s">
        <v>98</v>
      </c>
      <c r="E20" s="42" t="s">
        <v>267</v>
      </c>
      <c r="F20" s="42" t="s">
        <v>268</v>
      </c>
      <c r="G20" s="42" t="s">
        <v>265</v>
      </c>
      <c r="H20" s="42" t="s">
        <v>266</v>
      </c>
      <c r="I20" s="44">
        <v>7283505.7999999998</v>
      </c>
      <c r="J20" s="45">
        <v>0</v>
      </c>
      <c r="K20" s="45">
        <v>470</v>
      </c>
      <c r="L20" s="45">
        <v>0</v>
      </c>
      <c r="M20" s="45">
        <v>0</v>
      </c>
      <c r="N20" s="45">
        <v>340.47</v>
      </c>
      <c r="O20" s="46">
        <v>0</v>
      </c>
      <c r="P20" s="47">
        <v>165</v>
      </c>
      <c r="Q20" s="46">
        <v>0</v>
      </c>
      <c r="R20" s="47">
        <v>0</v>
      </c>
      <c r="S20" s="46">
        <v>0</v>
      </c>
      <c r="T20" s="47">
        <v>0</v>
      </c>
      <c r="U20" s="48">
        <v>0</v>
      </c>
      <c r="V20" s="48">
        <v>1395.62</v>
      </c>
      <c r="W20" s="48">
        <v>0</v>
      </c>
      <c r="X20" s="48">
        <v>465.21</v>
      </c>
      <c r="Y20" s="48">
        <v>0</v>
      </c>
      <c r="Z20" s="48">
        <v>0</v>
      </c>
      <c r="AA20" s="49">
        <v>0</v>
      </c>
      <c r="AB20" s="21" t="s">
        <v>207</v>
      </c>
    </row>
    <row r="21" spans="1:28" ht="83.25" customHeight="1" x14ac:dyDescent="0.25">
      <c r="A21" s="5"/>
      <c r="B21" s="42" t="s">
        <v>563</v>
      </c>
      <c r="C21" s="20">
        <v>742</v>
      </c>
      <c r="D21" s="31" t="s">
        <v>99</v>
      </c>
      <c r="E21" s="42" t="s">
        <v>318</v>
      </c>
      <c r="F21" s="42" t="s">
        <v>319</v>
      </c>
      <c r="G21" s="42" t="s">
        <v>320</v>
      </c>
      <c r="H21" s="42" t="s">
        <v>321</v>
      </c>
      <c r="I21" s="44">
        <v>479852.75</v>
      </c>
      <c r="J21" s="45">
        <v>0</v>
      </c>
      <c r="K21" s="45">
        <v>0</v>
      </c>
      <c r="L21" s="45">
        <v>0</v>
      </c>
      <c r="M21" s="45">
        <v>556</v>
      </c>
      <c r="N21" s="46">
        <v>0</v>
      </c>
      <c r="O21" s="46">
        <v>278</v>
      </c>
      <c r="P21" s="47">
        <v>0</v>
      </c>
      <c r="Q21" s="46">
        <v>0</v>
      </c>
      <c r="R21" s="47">
        <v>0</v>
      </c>
      <c r="S21" s="46">
        <v>0</v>
      </c>
      <c r="T21" s="47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9">
        <v>0</v>
      </c>
      <c r="AB21" s="21" t="s">
        <v>207</v>
      </c>
    </row>
    <row r="22" spans="1:28" ht="83.25" customHeight="1" x14ac:dyDescent="0.25">
      <c r="A22" s="5"/>
      <c r="B22" s="42" t="s">
        <v>564</v>
      </c>
      <c r="C22" s="20">
        <v>766</v>
      </c>
      <c r="D22" s="31" t="s">
        <v>93</v>
      </c>
      <c r="E22" s="42" t="s">
        <v>488</v>
      </c>
      <c r="F22" s="42" t="s">
        <v>489</v>
      </c>
      <c r="G22" s="42" t="s">
        <v>490</v>
      </c>
      <c r="H22" s="42" t="s">
        <v>491</v>
      </c>
      <c r="I22" s="44">
        <v>50368.62</v>
      </c>
      <c r="J22" s="45">
        <v>0</v>
      </c>
      <c r="K22" s="45">
        <v>0</v>
      </c>
      <c r="L22" s="45">
        <v>0</v>
      </c>
      <c r="M22" s="45">
        <v>153.6</v>
      </c>
      <c r="N22" s="46">
        <v>0</v>
      </c>
      <c r="O22" s="46">
        <v>92</v>
      </c>
      <c r="P22" s="46">
        <v>0</v>
      </c>
      <c r="Q22" s="46">
        <v>0</v>
      </c>
      <c r="R22" s="47">
        <v>0</v>
      </c>
      <c r="S22" s="46">
        <v>0</v>
      </c>
      <c r="T22" s="47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9">
        <v>0</v>
      </c>
      <c r="AB22" s="21" t="s">
        <v>207</v>
      </c>
    </row>
    <row r="23" spans="1:28" ht="117.75" customHeight="1" x14ac:dyDescent="0.25">
      <c r="A23" s="5"/>
      <c r="B23" s="42" t="s">
        <v>565</v>
      </c>
      <c r="C23" s="20" t="s">
        <v>412</v>
      </c>
      <c r="D23" s="31" t="s">
        <v>413</v>
      </c>
      <c r="E23" s="42" t="s">
        <v>414</v>
      </c>
      <c r="F23" s="42" t="s">
        <v>415</v>
      </c>
      <c r="G23" s="42" t="s">
        <v>416</v>
      </c>
      <c r="H23" s="42" t="s">
        <v>417</v>
      </c>
      <c r="I23" s="44">
        <v>1907365.88</v>
      </c>
      <c r="J23" s="45">
        <v>0</v>
      </c>
      <c r="K23" s="45" t="s">
        <v>418</v>
      </c>
      <c r="L23" s="45">
        <v>0</v>
      </c>
      <c r="M23" s="45">
        <v>203</v>
      </c>
      <c r="N23" s="46">
        <v>0</v>
      </c>
      <c r="O23" s="45">
        <v>134</v>
      </c>
      <c r="P23" s="47">
        <v>0</v>
      </c>
      <c r="Q23" s="46">
        <v>0</v>
      </c>
      <c r="R23" s="47">
        <v>0</v>
      </c>
      <c r="S23" s="46">
        <v>0</v>
      </c>
      <c r="T23" s="47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9">
        <v>1</v>
      </c>
      <c r="AB23" s="21" t="s">
        <v>419</v>
      </c>
    </row>
    <row r="24" spans="1:28" x14ac:dyDescent="0.25">
      <c r="A24" s="5"/>
      <c r="B24" s="4"/>
      <c r="C24" s="3"/>
      <c r="D24" s="1"/>
      <c r="E24" s="1"/>
      <c r="F24" s="1"/>
      <c r="G24" s="1"/>
      <c r="H24" s="2"/>
      <c r="I24" s="44">
        <f t="shared" ref="I24:AA24" si="0">SUM(I7:I23)</f>
        <v>193224455.17000002</v>
      </c>
      <c r="J24" s="45">
        <f t="shared" si="0"/>
        <v>14581</v>
      </c>
      <c r="K24" s="44">
        <f t="shared" si="0"/>
        <v>25271.059999999998</v>
      </c>
      <c r="L24" s="45">
        <f t="shared" si="0"/>
        <v>3000</v>
      </c>
      <c r="M24" s="44">
        <f t="shared" si="0"/>
        <v>38628.32</v>
      </c>
      <c r="N24" s="45">
        <f t="shared" si="0"/>
        <v>6404.2699999999995</v>
      </c>
      <c r="O24" s="44">
        <f t="shared" si="0"/>
        <v>17004</v>
      </c>
      <c r="P24" s="45">
        <f t="shared" si="0"/>
        <v>1720</v>
      </c>
      <c r="Q24" s="44">
        <f t="shared" si="0"/>
        <v>12798.400000000001</v>
      </c>
      <c r="R24" s="45">
        <f t="shared" si="0"/>
        <v>12047.5</v>
      </c>
      <c r="S24" s="44">
        <f t="shared" si="0"/>
        <v>7999</v>
      </c>
      <c r="T24" s="45">
        <f t="shared" si="0"/>
        <v>5341</v>
      </c>
      <c r="U24" s="44">
        <f t="shared" si="0"/>
        <v>19548.400000000001</v>
      </c>
      <c r="V24" s="45">
        <f t="shared" si="0"/>
        <v>8995.619999999999</v>
      </c>
      <c r="W24" s="44">
        <f t="shared" si="0"/>
        <v>8545</v>
      </c>
      <c r="X24" s="45">
        <f t="shared" si="0"/>
        <v>3381.88</v>
      </c>
      <c r="Y24" s="44">
        <f t="shared" si="0"/>
        <v>39681.229999999996</v>
      </c>
      <c r="Z24" s="45">
        <f t="shared" si="0"/>
        <v>9537</v>
      </c>
      <c r="AA24" s="44">
        <f t="shared" si="0"/>
        <v>12</v>
      </c>
      <c r="AB24" s="44" t="s">
        <v>207</v>
      </c>
    </row>
    <row r="25" spans="1:28" x14ac:dyDescent="0.25">
      <c r="A25" s="5"/>
      <c r="B25" s="4"/>
      <c r="C25" s="3"/>
      <c r="D25" s="1"/>
      <c r="E25" s="1"/>
      <c r="F25" s="1"/>
      <c r="G25" s="1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7"/>
      <c r="W25" s="1"/>
      <c r="X25" s="1"/>
      <c r="Y25" s="1"/>
      <c r="Z25" s="1"/>
      <c r="AA25" s="1"/>
      <c r="AB25" s="1"/>
    </row>
    <row r="26" spans="1:28" x14ac:dyDescent="0.25">
      <c r="A26" s="5"/>
      <c r="B26" s="4"/>
      <c r="C26" s="3"/>
      <c r="D26" s="1"/>
      <c r="E26" s="1"/>
      <c r="F26" s="1"/>
      <c r="G26" s="1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6"/>
      <c r="V26" s="7"/>
      <c r="W26" s="1"/>
      <c r="X26" s="1"/>
      <c r="Y26" s="1"/>
      <c r="Z26" s="1"/>
      <c r="AA26" s="1"/>
      <c r="AB26" s="1"/>
    </row>
  </sheetData>
  <mergeCells count="42">
    <mergeCell ref="B9:B11"/>
    <mergeCell ref="C9:C11"/>
    <mergeCell ref="L9:L11"/>
    <mergeCell ref="Q3:R3"/>
    <mergeCell ref="S3:T3"/>
    <mergeCell ref="D9:D11"/>
    <mergeCell ref="M9:M11"/>
    <mergeCell ref="N9:N11"/>
    <mergeCell ref="O9:O11"/>
    <mergeCell ref="I9:I11"/>
    <mergeCell ref="H9:H11"/>
    <mergeCell ref="G9:G11"/>
    <mergeCell ref="P9:P11"/>
    <mergeCell ref="Q9:Q11"/>
    <mergeCell ref="R9:R11"/>
    <mergeCell ref="S9:S11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  <mergeCell ref="T9:T11"/>
    <mergeCell ref="Z9:Z11"/>
    <mergeCell ref="AA9:AA11"/>
    <mergeCell ref="AB9:AB11"/>
    <mergeCell ref="U9:U11"/>
    <mergeCell ref="V9:V11"/>
    <mergeCell ref="W9:W11"/>
    <mergeCell ref="X9:X11"/>
    <mergeCell ref="Y9:Y1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29"/>
  <sheetViews>
    <sheetView topLeftCell="A14" zoomScale="55" zoomScaleNormal="55" workbookViewId="0">
      <selection activeCell="AK21" sqref="AK21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100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102" x14ac:dyDescent="0.25">
      <c r="A7" s="16"/>
      <c r="B7" s="42" t="s">
        <v>551</v>
      </c>
      <c r="C7" s="20">
        <v>795</v>
      </c>
      <c r="D7" s="28" t="s">
        <v>104</v>
      </c>
      <c r="E7" s="42" t="s">
        <v>162</v>
      </c>
      <c r="F7" s="42" t="s">
        <v>163</v>
      </c>
      <c r="G7" s="42" t="s">
        <v>164</v>
      </c>
      <c r="H7" s="42" t="s">
        <v>165</v>
      </c>
      <c r="I7" s="44">
        <v>3263024.65</v>
      </c>
      <c r="J7" s="45">
        <v>0</v>
      </c>
      <c r="K7" s="45">
        <v>0</v>
      </c>
      <c r="L7" s="45">
        <v>2070</v>
      </c>
      <c r="M7" s="45">
        <v>0</v>
      </c>
      <c r="N7" s="46">
        <v>404</v>
      </c>
      <c r="O7" s="46">
        <v>0</v>
      </c>
      <c r="P7" s="47">
        <v>270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38.25" x14ac:dyDescent="0.25">
      <c r="A8" s="5"/>
      <c r="B8" s="42" t="s">
        <v>552</v>
      </c>
      <c r="C8" s="20">
        <v>767</v>
      </c>
      <c r="D8" s="28" t="s">
        <v>105</v>
      </c>
      <c r="E8" s="42" t="s">
        <v>405</v>
      </c>
      <c r="F8" s="42" t="s">
        <v>401</v>
      </c>
      <c r="G8" s="42" t="s">
        <v>406</v>
      </c>
      <c r="H8" s="42" t="s">
        <v>407</v>
      </c>
      <c r="I8" s="44">
        <v>1057088.58</v>
      </c>
      <c r="J8" s="45">
        <v>0</v>
      </c>
      <c r="K8" s="45">
        <v>527</v>
      </c>
      <c r="L8" s="45">
        <v>0</v>
      </c>
      <c r="M8" s="45">
        <v>0</v>
      </c>
      <c r="N8" s="46">
        <v>1054</v>
      </c>
      <c r="O8" s="46">
        <v>0</v>
      </c>
      <c r="P8" s="47">
        <v>527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25.5" x14ac:dyDescent="0.25">
      <c r="A9" s="5"/>
      <c r="B9" s="42" t="s">
        <v>553</v>
      </c>
      <c r="C9" s="40">
        <v>728</v>
      </c>
      <c r="D9" s="39" t="s">
        <v>114</v>
      </c>
      <c r="E9" s="42" t="s">
        <v>526</v>
      </c>
      <c r="F9" s="42" t="s">
        <v>527</v>
      </c>
      <c r="G9" s="42" t="s">
        <v>246</v>
      </c>
      <c r="H9" s="42" t="s">
        <v>528</v>
      </c>
      <c r="I9" s="44">
        <v>5527858.25</v>
      </c>
      <c r="J9" s="45">
        <v>0</v>
      </c>
      <c r="K9" s="45">
        <v>900</v>
      </c>
      <c r="L9" s="45">
        <v>0</v>
      </c>
      <c r="M9" s="45">
        <v>0</v>
      </c>
      <c r="N9" s="46">
        <v>1801.43</v>
      </c>
      <c r="O9" s="46">
        <v>980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38.25" x14ac:dyDescent="0.25">
      <c r="A10" s="5"/>
      <c r="B10" s="42" t="s">
        <v>554</v>
      </c>
      <c r="C10" s="20">
        <v>761</v>
      </c>
      <c r="D10" s="28" t="s">
        <v>115</v>
      </c>
      <c r="E10" s="53" t="s">
        <v>244</v>
      </c>
      <c r="F10" s="53" t="s">
        <v>245</v>
      </c>
      <c r="G10" s="53" t="s">
        <v>241</v>
      </c>
      <c r="H10" s="53" t="s">
        <v>246</v>
      </c>
      <c r="I10" s="54">
        <v>2964528.29</v>
      </c>
      <c r="J10" s="55">
        <v>0</v>
      </c>
      <c r="K10" s="55">
        <v>0</v>
      </c>
      <c r="L10" s="55">
        <v>0.55000000000000004</v>
      </c>
      <c r="M10" s="55">
        <v>2380.3000000000002</v>
      </c>
      <c r="N10" s="56">
        <v>0</v>
      </c>
      <c r="O10" s="56">
        <v>1.143</v>
      </c>
      <c r="P10" s="57">
        <v>0</v>
      </c>
      <c r="Q10" s="56">
        <v>0</v>
      </c>
      <c r="R10" s="57">
        <v>0</v>
      </c>
      <c r="S10" s="56">
        <v>0</v>
      </c>
      <c r="T10" s="57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9">
        <v>0</v>
      </c>
      <c r="AB10" s="60" t="s">
        <v>207</v>
      </c>
    </row>
    <row r="11" spans="1:28" ht="25.5" x14ac:dyDescent="0.25">
      <c r="A11" s="5"/>
      <c r="B11" s="42" t="s">
        <v>555</v>
      </c>
      <c r="C11" s="20">
        <v>742</v>
      </c>
      <c r="D11" s="28" t="s">
        <v>116</v>
      </c>
      <c r="E11" s="42" t="s">
        <v>514</v>
      </c>
      <c r="F11" s="42" t="s">
        <v>514</v>
      </c>
      <c r="G11" s="42" t="s">
        <v>515</v>
      </c>
      <c r="H11" s="42" t="s">
        <v>516</v>
      </c>
      <c r="I11" s="44">
        <v>752928.1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46">
        <v>0</v>
      </c>
      <c r="P11" s="47">
        <v>0</v>
      </c>
      <c r="Q11" s="46">
        <v>0</v>
      </c>
      <c r="R11" s="47">
        <v>0</v>
      </c>
      <c r="S11" s="46">
        <v>0</v>
      </c>
      <c r="T11" s="47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9">
        <v>0</v>
      </c>
      <c r="AB11" s="21" t="s">
        <v>207</v>
      </c>
    </row>
    <row r="12" spans="1:28" ht="106.5" customHeight="1" x14ac:dyDescent="0.25">
      <c r="A12" s="5"/>
      <c r="B12" s="42" t="s">
        <v>556</v>
      </c>
      <c r="C12" s="20">
        <v>728</v>
      </c>
      <c r="D12" s="28" t="s">
        <v>117</v>
      </c>
      <c r="E12" s="42" t="s">
        <v>166</v>
      </c>
      <c r="F12" s="42" t="s">
        <v>167</v>
      </c>
      <c r="G12" s="42" t="s">
        <v>168</v>
      </c>
      <c r="H12" s="42" t="s">
        <v>169</v>
      </c>
      <c r="I12" s="44">
        <v>433804.89</v>
      </c>
      <c r="J12" s="45">
        <v>0</v>
      </c>
      <c r="K12" s="45">
        <v>0</v>
      </c>
      <c r="L12" s="45">
        <v>152</v>
      </c>
      <c r="M12" s="45">
        <v>314</v>
      </c>
      <c r="N12" s="46">
        <v>0</v>
      </c>
      <c r="O12" s="46">
        <v>190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72" customHeight="1" x14ac:dyDescent="0.25">
      <c r="A13" s="5"/>
      <c r="B13" s="42" t="s">
        <v>557</v>
      </c>
      <c r="C13" s="20" t="s">
        <v>118</v>
      </c>
      <c r="D13" s="28" t="s">
        <v>106</v>
      </c>
      <c r="E13" s="42" t="s">
        <v>484</v>
      </c>
      <c r="F13" s="42" t="s">
        <v>485</v>
      </c>
      <c r="G13" s="42" t="s">
        <v>486</v>
      </c>
      <c r="H13" s="42" t="s">
        <v>487</v>
      </c>
      <c r="I13" s="44">
        <v>53505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63">
        <v>0</v>
      </c>
      <c r="AB13" s="21" t="s">
        <v>207</v>
      </c>
    </row>
    <row r="14" spans="1:28" ht="38.25" x14ac:dyDescent="0.25">
      <c r="A14" s="5"/>
      <c r="B14" s="42" t="s">
        <v>558</v>
      </c>
      <c r="C14" s="20">
        <v>748</v>
      </c>
      <c r="D14" s="28" t="s">
        <v>119</v>
      </c>
      <c r="E14" s="53" t="s">
        <v>247</v>
      </c>
      <c r="F14" s="53" t="s">
        <v>248</v>
      </c>
      <c r="G14" s="53" t="s">
        <v>249</v>
      </c>
      <c r="H14" s="53" t="s">
        <v>250</v>
      </c>
      <c r="I14" s="54">
        <v>632595.78</v>
      </c>
      <c r="J14" s="55">
        <v>0</v>
      </c>
      <c r="K14" s="55">
        <v>0</v>
      </c>
      <c r="L14" s="55">
        <v>0</v>
      </c>
      <c r="M14" s="55">
        <v>0</v>
      </c>
      <c r="N14" s="55">
        <v>1126.7</v>
      </c>
      <c r="O14" s="56">
        <v>0</v>
      </c>
      <c r="P14" s="57">
        <v>0.5</v>
      </c>
      <c r="Q14" s="56">
        <v>0</v>
      </c>
      <c r="R14" s="57">
        <v>0</v>
      </c>
      <c r="S14" s="56">
        <v>0</v>
      </c>
      <c r="T14" s="57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9">
        <v>0</v>
      </c>
      <c r="AB14" s="60" t="s">
        <v>207</v>
      </c>
    </row>
    <row r="15" spans="1:28" ht="40.5" customHeight="1" x14ac:dyDescent="0.25">
      <c r="A15" s="5"/>
      <c r="B15" s="42" t="s">
        <v>559</v>
      </c>
      <c r="C15" s="20">
        <v>742</v>
      </c>
      <c r="D15" s="28" t="s">
        <v>120</v>
      </c>
      <c r="E15" s="42" t="s">
        <v>170</v>
      </c>
      <c r="F15" s="42" t="s">
        <v>171</v>
      </c>
      <c r="G15" s="42" t="s">
        <v>172</v>
      </c>
      <c r="H15" s="42" t="s">
        <v>173</v>
      </c>
      <c r="I15" s="44">
        <v>213432.43</v>
      </c>
      <c r="J15" s="45">
        <v>0</v>
      </c>
      <c r="K15" s="45">
        <v>0</v>
      </c>
      <c r="L15" s="45">
        <v>0</v>
      </c>
      <c r="M15" s="45">
        <v>440</v>
      </c>
      <c r="N15" s="46">
        <v>0</v>
      </c>
      <c r="O15" s="46">
        <v>291</v>
      </c>
      <c r="P15" s="47">
        <v>0</v>
      </c>
      <c r="Q15" s="46">
        <v>0</v>
      </c>
      <c r="R15" s="47">
        <v>0</v>
      </c>
      <c r="S15" s="46">
        <v>0</v>
      </c>
      <c r="T15" s="47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9">
        <v>0</v>
      </c>
      <c r="AB15" s="21" t="s">
        <v>207</v>
      </c>
    </row>
    <row r="16" spans="1:28" ht="51" x14ac:dyDescent="0.25">
      <c r="A16" s="5"/>
      <c r="B16" s="42" t="s">
        <v>560</v>
      </c>
      <c r="C16" s="20">
        <v>762</v>
      </c>
      <c r="D16" s="28" t="s">
        <v>121</v>
      </c>
      <c r="E16" s="42" t="s">
        <v>507</v>
      </c>
      <c r="F16" s="42" t="s">
        <v>507</v>
      </c>
      <c r="G16" s="42" t="s">
        <v>512</v>
      </c>
      <c r="H16" s="42" t="s">
        <v>513</v>
      </c>
      <c r="I16" s="44">
        <v>18900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6">
        <v>0</v>
      </c>
      <c r="P16" s="47">
        <v>0</v>
      </c>
      <c r="Q16" s="46">
        <v>0</v>
      </c>
      <c r="R16" s="47">
        <v>0</v>
      </c>
      <c r="S16" s="46">
        <v>0</v>
      </c>
      <c r="T16" s="47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9">
        <v>0</v>
      </c>
      <c r="AB16" s="21" t="s">
        <v>207</v>
      </c>
    </row>
    <row r="17" spans="1:28" ht="25.5" x14ac:dyDescent="0.25">
      <c r="A17" s="5"/>
      <c r="B17" s="42" t="s">
        <v>561</v>
      </c>
      <c r="C17" s="20">
        <v>756</v>
      </c>
      <c r="D17" s="34" t="s">
        <v>107</v>
      </c>
      <c r="E17" s="42" t="s">
        <v>408</v>
      </c>
      <c r="F17" s="42" t="s">
        <v>409</v>
      </c>
      <c r="G17" s="42" t="s">
        <v>410</v>
      </c>
      <c r="H17" s="42" t="s">
        <v>411</v>
      </c>
      <c r="I17" s="44">
        <v>2172404.61</v>
      </c>
      <c r="J17" s="45">
        <v>0</v>
      </c>
      <c r="K17" s="45">
        <v>0</v>
      </c>
      <c r="L17" s="45">
        <v>700</v>
      </c>
      <c r="M17" s="45">
        <v>2175</v>
      </c>
      <c r="N17" s="46">
        <v>0</v>
      </c>
      <c r="O17" s="46">
        <v>870</v>
      </c>
      <c r="P17" s="47">
        <v>0</v>
      </c>
      <c r="Q17" s="46">
        <v>0</v>
      </c>
      <c r="R17" s="47">
        <v>0</v>
      </c>
      <c r="S17" s="46">
        <v>0</v>
      </c>
      <c r="T17" s="47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9">
        <v>0</v>
      </c>
      <c r="AB17" s="21" t="s">
        <v>207</v>
      </c>
    </row>
    <row r="18" spans="1:28" ht="38.25" x14ac:dyDescent="0.25">
      <c r="A18" s="5"/>
      <c r="B18" s="42" t="s">
        <v>562</v>
      </c>
      <c r="C18" s="20">
        <v>742</v>
      </c>
      <c r="D18" s="34" t="s">
        <v>108</v>
      </c>
      <c r="E18" s="42" t="s">
        <v>506</v>
      </c>
      <c r="F18" s="42" t="s">
        <v>506</v>
      </c>
      <c r="G18" s="42" t="s">
        <v>509</v>
      </c>
      <c r="H18" s="42" t="s">
        <v>508</v>
      </c>
      <c r="I18" s="44">
        <v>700348.1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6">
        <v>0</v>
      </c>
      <c r="P18" s="47">
        <v>0</v>
      </c>
      <c r="Q18" s="46">
        <v>0</v>
      </c>
      <c r="R18" s="47">
        <v>0</v>
      </c>
      <c r="S18" s="46">
        <v>0</v>
      </c>
      <c r="T18" s="47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9">
        <v>0</v>
      </c>
      <c r="AB18" s="21" t="s">
        <v>207</v>
      </c>
    </row>
    <row r="19" spans="1:28" ht="38.25" x14ac:dyDescent="0.25">
      <c r="A19" s="5"/>
      <c r="B19" s="42" t="s">
        <v>563</v>
      </c>
      <c r="C19" s="20">
        <v>762</v>
      </c>
      <c r="D19" s="28" t="s">
        <v>109</v>
      </c>
      <c r="E19" s="42" t="s">
        <v>507</v>
      </c>
      <c r="F19" s="42" t="s">
        <v>507</v>
      </c>
      <c r="G19" s="42" t="s">
        <v>510</v>
      </c>
      <c r="H19" s="42" t="s">
        <v>511</v>
      </c>
      <c r="I19" s="44">
        <v>277426.09000000003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46">
        <v>0</v>
      </c>
      <c r="P19" s="47">
        <v>0</v>
      </c>
      <c r="Q19" s="46">
        <v>0</v>
      </c>
      <c r="R19" s="47">
        <v>0</v>
      </c>
      <c r="S19" s="46">
        <v>0</v>
      </c>
      <c r="T19" s="47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9">
        <v>0</v>
      </c>
      <c r="AB19" s="21" t="s">
        <v>207</v>
      </c>
    </row>
    <row r="20" spans="1:28" ht="76.5" x14ac:dyDescent="0.25">
      <c r="A20" s="5"/>
      <c r="B20" s="42" t="s">
        <v>564</v>
      </c>
      <c r="C20" s="20">
        <v>742</v>
      </c>
      <c r="D20" s="34" t="s">
        <v>122</v>
      </c>
      <c r="E20" s="42" t="s">
        <v>329</v>
      </c>
      <c r="F20" s="42" t="s">
        <v>330</v>
      </c>
      <c r="G20" s="42" t="s">
        <v>331</v>
      </c>
      <c r="H20" s="42" t="s">
        <v>332</v>
      </c>
      <c r="I20" s="44">
        <v>365282.2</v>
      </c>
      <c r="J20" s="45">
        <v>0</v>
      </c>
      <c r="K20" s="45">
        <v>0</v>
      </c>
      <c r="L20" s="45">
        <v>602</v>
      </c>
      <c r="M20" s="45">
        <v>0</v>
      </c>
      <c r="N20" s="46">
        <v>0</v>
      </c>
      <c r="O20" s="46">
        <v>0</v>
      </c>
      <c r="P20" s="47">
        <v>0</v>
      </c>
      <c r="Q20" s="46">
        <v>0</v>
      </c>
      <c r="R20" s="47">
        <v>0</v>
      </c>
      <c r="S20" s="46">
        <v>0</v>
      </c>
      <c r="T20" s="47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9">
        <v>0</v>
      </c>
      <c r="AB20" s="21" t="s">
        <v>207</v>
      </c>
    </row>
    <row r="21" spans="1:28" ht="63.75" x14ac:dyDescent="0.25">
      <c r="A21" s="5"/>
      <c r="B21" s="42" t="s">
        <v>565</v>
      </c>
      <c r="C21" s="20">
        <v>746</v>
      </c>
      <c r="D21" s="34" t="s">
        <v>123</v>
      </c>
      <c r="E21" s="42" t="s">
        <v>333</v>
      </c>
      <c r="F21" s="42" t="s">
        <v>334</v>
      </c>
      <c r="G21" s="42" t="s">
        <v>335</v>
      </c>
      <c r="H21" s="42" t="s">
        <v>336</v>
      </c>
      <c r="I21" s="44">
        <v>299973.5</v>
      </c>
      <c r="J21" s="45">
        <v>0</v>
      </c>
      <c r="K21" s="45">
        <v>0</v>
      </c>
      <c r="L21" s="45">
        <v>785</v>
      </c>
      <c r="M21" s="45">
        <v>0</v>
      </c>
      <c r="N21" s="46">
        <v>0</v>
      </c>
      <c r="O21" s="46">
        <v>0</v>
      </c>
      <c r="P21" s="47">
        <v>0</v>
      </c>
      <c r="Q21" s="46">
        <v>0</v>
      </c>
      <c r="R21" s="47">
        <v>0</v>
      </c>
      <c r="S21" s="46">
        <v>0</v>
      </c>
      <c r="T21" s="47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9">
        <v>0</v>
      </c>
      <c r="AB21" s="21" t="s">
        <v>207</v>
      </c>
    </row>
    <row r="22" spans="1:28" ht="38.25" x14ac:dyDescent="0.25">
      <c r="A22" s="5"/>
      <c r="B22" s="42" t="s">
        <v>566</v>
      </c>
      <c r="C22" s="20">
        <v>785</v>
      </c>
      <c r="D22" s="34" t="s">
        <v>110</v>
      </c>
      <c r="E22" s="42" t="s">
        <v>342</v>
      </c>
      <c r="F22" s="42" t="s">
        <v>341</v>
      </c>
      <c r="G22" s="42" t="s">
        <v>174</v>
      </c>
      <c r="H22" s="42" t="s">
        <v>175</v>
      </c>
      <c r="I22" s="44">
        <v>1342884.36</v>
      </c>
      <c r="J22" s="45">
        <v>0</v>
      </c>
      <c r="K22" s="45">
        <v>0</v>
      </c>
      <c r="L22" s="45">
        <v>690</v>
      </c>
      <c r="M22" s="45">
        <v>3261</v>
      </c>
      <c r="N22" s="46">
        <v>0</v>
      </c>
      <c r="O22" s="46">
        <v>920</v>
      </c>
      <c r="P22" s="47">
        <v>0</v>
      </c>
      <c r="Q22" s="46">
        <v>0</v>
      </c>
      <c r="R22" s="47">
        <v>0</v>
      </c>
      <c r="S22" s="46">
        <v>0</v>
      </c>
      <c r="T22" s="47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9">
        <v>0</v>
      </c>
      <c r="AB22" s="21" t="s">
        <v>207</v>
      </c>
    </row>
    <row r="23" spans="1:28" ht="51" x14ac:dyDescent="0.25">
      <c r="A23" s="5"/>
      <c r="B23" s="42" t="s">
        <v>567</v>
      </c>
      <c r="C23" s="20">
        <v>749</v>
      </c>
      <c r="D23" s="34" t="s">
        <v>111</v>
      </c>
      <c r="E23" s="42" t="s">
        <v>337</v>
      </c>
      <c r="F23" s="42" t="s">
        <v>340</v>
      </c>
      <c r="G23" s="42" t="s">
        <v>338</v>
      </c>
      <c r="H23" s="42" t="s">
        <v>339</v>
      </c>
      <c r="I23" s="44">
        <v>74161.13</v>
      </c>
      <c r="J23" s="45">
        <v>0</v>
      </c>
      <c r="K23" s="45">
        <v>0</v>
      </c>
      <c r="L23" s="45">
        <v>0</v>
      </c>
      <c r="M23" s="45">
        <v>194.4</v>
      </c>
      <c r="N23" s="46">
        <v>0</v>
      </c>
      <c r="O23" s="46">
        <v>76</v>
      </c>
      <c r="P23" s="47">
        <v>0</v>
      </c>
      <c r="Q23" s="46">
        <v>0</v>
      </c>
      <c r="R23" s="47">
        <v>0</v>
      </c>
      <c r="S23" s="46">
        <v>0</v>
      </c>
      <c r="T23" s="47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9">
        <v>0</v>
      </c>
      <c r="AB23" s="21" t="s">
        <v>207</v>
      </c>
    </row>
    <row r="24" spans="1:28" ht="63.75" x14ac:dyDescent="0.25">
      <c r="A24" s="5"/>
      <c r="B24" s="42" t="s">
        <v>568</v>
      </c>
      <c r="C24" s="20" t="s">
        <v>125</v>
      </c>
      <c r="D24" s="34" t="s">
        <v>124</v>
      </c>
      <c r="E24" s="42" t="s">
        <v>484</v>
      </c>
      <c r="F24" s="42" t="s">
        <v>484</v>
      </c>
      <c r="G24" s="42" t="s">
        <v>331</v>
      </c>
      <c r="H24" s="42" t="s">
        <v>517</v>
      </c>
      <c r="I24" s="44">
        <v>300963.59999999998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6">
        <v>0</v>
      </c>
      <c r="P24" s="47">
        <v>0</v>
      </c>
      <c r="Q24" s="46">
        <v>0</v>
      </c>
      <c r="R24" s="47">
        <v>0</v>
      </c>
      <c r="S24" s="46">
        <v>0</v>
      </c>
      <c r="T24" s="47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9">
        <v>0</v>
      </c>
      <c r="AB24" s="21" t="s">
        <v>207</v>
      </c>
    </row>
    <row r="25" spans="1:28" ht="25.5" x14ac:dyDescent="0.25">
      <c r="A25" s="5"/>
      <c r="B25" s="42" t="s">
        <v>569</v>
      </c>
      <c r="C25" s="36" t="s">
        <v>126</v>
      </c>
      <c r="D25" s="34" t="s">
        <v>112</v>
      </c>
      <c r="E25" s="42" t="s">
        <v>484</v>
      </c>
      <c r="F25" s="42" t="s">
        <v>484</v>
      </c>
      <c r="G25" s="42" t="s">
        <v>518</v>
      </c>
      <c r="H25" s="42" t="s">
        <v>519</v>
      </c>
      <c r="I25" s="44">
        <v>136348.67000000001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6">
        <v>0</v>
      </c>
      <c r="P25" s="47">
        <v>0</v>
      </c>
      <c r="Q25" s="46">
        <v>0</v>
      </c>
      <c r="R25" s="47">
        <v>0</v>
      </c>
      <c r="S25" s="46">
        <v>0</v>
      </c>
      <c r="T25" s="47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9">
        <v>0</v>
      </c>
      <c r="AB25" s="21" t="s">
        <v>207</v>
      </c>
    </row>
    <row r="26" spans="1:28" ht="114.75" x14ac:dyDescent="0.25">
      <c r="A26" s="5"/>
      <c r="B26" s="42" t="s">
        <v>570</v>
      </c>
      <c r="C26" s="20">
        <v>728</v>
      </c>
      <c r="D26" s="35" t="s">
        <v>113</v>
      </c>
      <c r="E26" s="42" t="s">
        <v>176</v>
      </c>
      <c r="F26" s="42" t="s">
        <v>177</v>
      </c>
      <c r="G26" s="42" t="s">
        <v>168</v>
      </c>
      <c r="H26" s="42" t="s">
        <v>178</v>
      </c>
      <c r="I26" s="44">
        <v>1678353.15</v>
      </c>
      <c r="J26" s="45">
        <v>0</v>
      </c>
      <c r="K26" s="45">
        <v>0</v>
      </c>
      <c r="L26" s="45">
        <v>700</v>
      </c>
      <c r="M26" s="45">
        <v>1200</v>
      </c>
      <c r="N26" s="46">
        <v>0</v>
      </c>
      <c r="O26" s="46">
        <v>700</v>
      </c>
      <c r="P26" s="47">
        <v>0</v>
      </c>
      <c r="Q26" s="46">
        <v>0</v>
      </c>
      <c r="R26" s="47">
        <v>0</v>
      </c>
      <c r="S26" s="46">
        <v>0</v>
      </c>
      <c r="T26" s="47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9">
        <v>0</v>
      </c>
      <c r="AB26" s="21" t="s">
        <v>207</v>
      </c>
    </row>
    <row r="27" spans="1:28" x14ac:dyDescent="0.25">
      <c r="A27" s="5"/>
      <c r="B27" s="4"/>
      <c r="C27" s="3"/>
      <c r="D27" s="1"/>
      <c r="E27" s="1"/>
      <c r="F27" s="1"/>
      <c r="G27" s="1"/>
      <c r="H27" s="2"/>
      <c r="I27" s="44">
        <f t="shared" ref="I27:AA27" si="0">SUM(I7:I26)</f>
        <v>22265811.379999999</v>
      </c>
      <c r="J27" s="45">
        <f t="shared" si="0"/>
        <v>0</v>
      </c>
      <c r="K27" s="44">
        <f t="shared" si="0"/>
        <v>1427</v>
      </c>
      <c r="L27" s="45">
        <f t="shared" si="0"/>
        <v>5699.55</v>
      </c>
      <c r="M27" s="44">
        <f t="shared" si="0"/>
        <v>9964.6999999999989</v>
      </c>
      <c r="N27" s="45">
        <f t="shared" si="0"/>
        <v>4386.13</v>
      </c>
      <c r="O27" s="44">
        <f t="shared" si="0"/>
        <v>4028.143</v>
      </c>
      <c r="P27" s="45">
        <f t="shared" si="0"/>
        <v>797.5</v>
      </c>
      <c r="Q27" s="44">
        <f t="shared" si="0"/>
        <v>0</v>
      </c>
      <c r="R27" s="45">
        <f t="shared" si="0"/>
        <v>0</v>
      </c>
      <c r="S27" s="44">
        <f t="shared" si="0"/>
        <v>0</v>
      </c>
      <c r="T27" s="45">
        <f t="shared" si="0"/>
        <v>0</v>
      </c>
      <c r="U27" s="44">
        <f t="shared" si="0"/>
        <v>0</v>
      </c>
      <c r="V27" s="45">
        <f t="shared" si="0"/>
        <v>0</v>
      </c>
      <c r="W27" s="44">
        <f t="shared" si="0"/>
        <v>0</v>
      </c>
      <c r="X27" s="45">
        <f t="shared" si="0"/>
        <v>0</v>
      </c>
      <c r="Y27" s="44">
        <f t="shared" si="0"/>
        <v>0</v>
      </c>
      <c r="Z27" s="45">
        <f t="shared" si="0"/>
        <v>0</v>
      </c>
      <c r="AA27" s="44">
        <f t="shared" si="0"/>
        <v>0</v>
      </c>
      <c r="AB27" s="44" t="s">
        <v>207</v>
      </c>
    </row>
    <row r="28" spans="1:28" x14ac:dyDescent="0.25">
      <c r="A28" s="5"/>
      <c r="B28" s="4"/>
      <c r="C28" s="3"/>
      <c r="D28" s="1"/>
      <c r="E28" s="1"/>
      <c r="F28" s="1"/>
      <c r="G28" s="1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6"/>
      <c r="V28" s="7"/>
      <c r="W28" s="1"/>
      <c r="X28" s="1"/>
      <c r="Y28" s="1"/>
      <c r="Z28" s="1"/>
      <c r="AA28" s="1"/>
      <c r="AB28" s="1"/>
    </row>
    <row r="29" spans="1:28" x14ac:dyDescent="0.25">
      <c r="A29" s="5"/>
      <c r="B29" s="4"/>
      <c r="C29" s="3"/>
      <c r="D29" s="1"/>
      <c r="E29" s="1"/>
      <c r="F29" s="1"/>
      <c r="G29" s="1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6"/>
      <c r="V29" s="7"/>
      <c r="W29" s="1"/>
      <c r="X29" s="1"/>
      <c r="Y29" s="1"/>
      <c r="Z29" s="1"/>
      <c r="AA29" s="1"/>
      <c r="AB29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B13"/>
  <sheetViews>
    <sheetView zoomScale="70" zoomScaleNormal="70" workbookViewId="0">
      <selection activeCell="D21" sqref="D21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101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38.25" x14ac:dyDescent="0.25">
      <c r="A7" s="16"/>
      <c r="B7" s="42" t="s">
        <v>551</v>
      </c>
      <c r="C7" s="20">
        <v>785</v>
      </c>
      <c r="D7" s="28" t="s">
        <v>127</v>
      </c>
      <c r="E7" s="42" t="s">
        <v>179</v>
      </c>
      <c r="F7" s="42" t="s">
        <v>180</v>
      </c>
      <c r="G7" s="42" t="s">
        <v>181</v>
      </c>
      <c r="H7" s="42" t="s">
        <v>182</v>
      </c>
      <c r="I7" s="44">
        <v>732799.56</v>
      </c>
      <c r="J7" s="45">
        <v>0</v>
      </c>
      <c r="K7" s="45">
        <v>0</v>
      </c>
      <c r="L7" s="45">
        <v>140</v>
      </c>
      <c r="M7" s="45">
        <v>220</v>
      </c>
      <c r="N7" s="46">
        <v>0</v>
      </c>
      <c r="O7" s="46">
        <v>100</v>
      </c>
      <c r="P7" s="47">
        <v>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63.75" x14ac:dyDescent="0.25">
      <c r="A8" s="5"/>
      <c r="B8" s="42" t="s">
        <v>552</v>
      </c>
      <c r="C8" s="20">
        <v>742</v>
      </c>
      <c r="D8" s="34" t="s">
        <v>128</v>
      </c>
      <c r="E8" s="42" t="s">
        <v>343</v>
      </c>
      <c r="F8" s="42" t="s">
        <v>344</v>
      </c>
      <c r="G8" s="42" t="s">
        <v>345</v>
      </c>
      <c r="H8" s="42" t="s">
        <v>346</v>
      </c>
      <c r="I8" s="44">
        <v>2042464.01</v>
      </c>
      <c r="J8" s="45">
        <v>0</v>
      </c>
      <c r="K8" s="45">
        <v>0</v>
      </c>
      <c r="L8" s="45">
        <v>1180</v>
      </c>
      <c r="M8" s="45">
        <v>1999.5</v>
      </c>
      <c r="N8" s="46">
        <v>0</v>
      </c>
      <c r="O8" s="46">
        <v>1180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51" x14ac:dyDescent="0.25">
      <c r="A9" s="5"/>
      <c r="B9" s="42" t="s">
        <v>553</v>
      </c>
      <c r="C9" s="20">
        <v>748</v>
      </c>
      <c r="D9" s="28" t="s">
        <v>130</v>
      </c>
      <c r="E9" s="42" t="s">
        <v>480</v>
      </c>
      <c r="F9" s="42" t="s">
        <v>481</v>
      </c>
      <c r="G9" s="42" t="s">
        <v>482</v>
      </c>
      <c r="H9" s="42" t="s">
        <v>483</v>
      </c>
      <c r="I9" s="44">
        <v>4314468.4400000004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46">
        <v>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41.25" customHeight="1" x14ac:dyDescent="0.25">
      <c r="A10" s="5"/>
      <c r="B10" s="42" t="s">
        <v>554</v>
      </c>
      <c r="C10" s="20">
        <v>748</v>
      </c>
      <c r="D10" s="64" t="s">
        <v>129</v>
      </c>
      <c r="E10" s="42" t="s">
        <v>520</v>
      </c>
      <c r="F10" s="42" t="s">
        <v>520</v>
      </c>
      <c r="G10" s="42" t="s">
        <v>521</v>
      </c>
      <c r="H10" s="42" t="s">
        <v>522</v>
      </c>
      <c r="I10" s="44">
        <v>956548.32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46">
        <v>0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x14ac:dyDescent="0.25">
      <c r="A11" s="5"/>
      <c r="B11" s="4"/>
      <c r="C11" s="3"/>
      <c r="D11" s="1"/>
      <c r="E11" s="1"/>
      <c r="F11" s="1"/>
      <c r="G11" s="1"/>
      <c r="H11" s="2"/>
      <c r="I11" s="44">
        <f t="shared" ref="I11:AA11" si="0">SUM(I7:I10)</f>
        <v>8046280.330000001</v>
      </c>
      <c r="J11" s="45">
        <f t="shared" si="0"/>
        <v>0</v>
      </c>
      <c r="K11" s="44">
        <f t="shared" si="0"/>
        <v>0</v>
      </c>
      <c r="L11" s="45">
        <f t="shared" si="0"/>
        <v>1320</v>
      </c>
      <c r="M11" s="44">
        <f t="shared" si="0"/>
        <v>2219.5</v>
      </c>
      <c r="N11" s="45">
        <f t="shared" si="0"/>
        <v>0</v>
      </c>
      <c r="O11" s="44">
        <f t="shared" si="0"/>
        <v>1280</v>
      </c>
      <c r="P11" s="45">
        <f t="shared" si="0"/>
        <v>0</v>
      </c>
      <c r="Q11" s="44">
        <f t="shared" si="0"/>
        <v>0</v>
      </c>
      <c r="R11" s="45">
        <f t="shared" si="0"/>
        <v>0</v>
      </c>
      <c r="S11" s="44">
        <f t="shared" si="0"/>
        <v>0</v>
      </c>
      <c r="T11" s="45">
        <f t="shared" si="0"/>
        <v>0</v>
      </c>
      <c r="U11" s="44">
        <f t="shared" si="0"/>
        <v>0</v>
      </c>
      <c r="V11" s="45">
        <f t="shared" si="0"/>
        <v>0</v>
      </c>
      <c r="W11" s="44">
        <f t="shared" si="0"/>
        <v>0</v>
      </c>
      <c r="X11" s="45">
        <f t="shared" si="0"/>
        <v>0</v>
      </c>
      <c r="Y11" s="44">
        <f t="shared" si="0"/>
        <v>0</v>
      </c>
      <c r="Z11" s="45">
        <f t="shared" si="0"/>
        <v>0</v>
      </c>
      <c r="AA11" s="44">
        <f t="shared" si="0"/>
        <v>0</v>
      </c>
      <c r="AB11" s="44" t="s">
        <v>207</v>
      </c>
    </row>
    <row r="12" spans="1:28" x14ac:dyDescent="0.25">
      <c r="A12" s="5"/>
      <c r="B12" s="4"/>
      <c r="C12" s="3"/>
      <c r="D12" s="1"/>
      <c r="E12" s="1"/>
      <c r="F12" s="1"/>
      <c r="G12" s="1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6"/>
      <c r="V12" s="7"/>
      <c r="W12" s="1"/>
      <c r="X12" s="1"/>
      <c r="Y12" s="1"/>
      <c r="Z12" s="1"/>
      <c r="AA12" s="1"/>
      <c r="AB12" s="1"/>
    </row>
    <row r="13" spans="1:28" x14ac:dyDescent="0.25">
      <c r="A13" s="5"/>
      <c r="B13" s="4"/>
      <c r="C13" s="3"/>
      <c r="D13" s="1"/>
      <c r="E13" s="1"/>
      <c r="F13" s="1"/>
      <c r="G13" s="1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6"/>
      <c r="V13" s="7"/>
      <c r="W13" s="1"/>
      <c r="X13" s="1"/>
      <c r="Y13" s="1"/>
      <c r="Z13" s="1"/>
      <c r="AA13" s="1"/>
      <c r="AB13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26"/>
  <sheetViews>
    <sheetView topLeftCell="A12" zoomScale="70" zoomScaleNormal="70" workbookViewId="0">
      <selection activeCell="D25" sqref="D25"/>
    </sheetView>
  </sheetViews>
  <sheetFormatPr defaultRowHeight="15" x14ac:dyDescent="0.25"/>
  <cols>
    <col min="1" max="1" width="10.5703125" customWidth="1"/>
    <col min="3" max="3" width="12.5703125" customWidth="1"/>
    <col min="4" max="4" width="30.42578125" customWidth="1"/>
    <col min="5" max="5" width="13.85546875" customWidth="1"/>
    <col min="6" max="6" width="13.28515625" customWidth="1"/>
    <col min="7" max="8" width="11.140625" customWidth="1"/>
    <col min="9" max="9" width="18.85546875" customWidth="1"/>
    <col min="10" max="10" width="12.5703125" customWidth="1"/>
    <col min="11" max="11" width="12.140625" customWidth="1"/>
    <col min="12" max="12" width="12.7109375" customWidth="1"/>
    <col min="13" max="13" width="10.7109375" customWidth="1"/>
    <col min="14" max="14" width="11.85546875" customWidth="1"/>
    <col min="15" max="15" width="10.28515625" customWidth="1"/>
    <col min="16" max="16" width="11.140625" customWidth="1"/>
    <col min="17" max="17" width="10.85546875" customWidth="1"/>
    <col min="18" max="18" width="12.28515625" customWidth="1"/>
    <col min="19" max="19" width="12.85546875" customWidth="1"/>
    <col min="20" max="20" width="14" customWidth="1"/>
    <col min="21" max="21" width="10.85546875" customWidth="1"/>
    <col min="22" max="22" width="13.7109375" customWidth="1"/>
    <col min="23" max="23" width="10.7109375" customWidth="1"/>
    <col min="24" max="24" width="12.85546875" customWidth="1"/>
    <col min="25" max="25" width="15.140625" customWidth="1"/>
    <col min="26" max="26" width="14.5703125" customWidth="1"/>
    <col min="27" max="27" width="12.7109375" customWidth="1"/>
    <col min="28" max="28" width="11" customWidth="1"/>
  </cols>
  <sheetData>
    <row r="1" spans="1:28" ht="28.5" x14ac:dyDescent="0.45">
      <c r="A1" s="5"/>
      <c r="B1" s="10"/>
      <c r="C1" s="3"/>
      <c r="D1" s="74" t="s">
        <v>25</v>
      </c>
      <c r="E1" s="74"/>
      <c r="F1" s="74"/>
      <c r="G1" s="75"/>
      <c r="H1" s="75"/>
      <c r="I1" s="75"/>
      <c r="J1" s="75"/>
      <c r="K1" s="75"/>
      <c r="L1" s="75"/>
      <c r="M1" s="75"/>
      <c r="N1" s="75"/>
      <c r="O1" s="75"/>
      <c r="P1" s="75"/>
      <c r="Q1" s="12"/>
      <c r="R1" s="1"/>
      <c r="S1" s="1"/>
      <c r="T1" s="1"/>
      <c r="U1" s="6"/>
      <c r="V1" s="7"/>
      <c r="W1" s="1"/>
      <c r="X1" s="1"/>
      <c r="Y1" s="1"/>
      <c r="Z1" s="1"/>
      <c r="AA1" s="1"/>
      <c r="AB1" s="1"/>
    </row>
    <row r="2" spans="1:28" ht="15.75" x14ac:dyDescent="0.25">
      <c r="A2" s="5"/>
      <c r="B2" s="73" t="s">
        <v>102</v>
      </c>
      <c r="C2" s="73"/>
      <c r="D2" s="73"/>
      <c r="E2" s="14"/>
      <c r="F2" s="14"/>
      <c r="G2" s="9"/>
      <c r="H2" s="9"/>
      <c r="I2" s="9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6"/>
      <c r="V2" s="7"/>
      <c r="W2" s="1"/>
      <c r="X2" s="1"/>
      <c r="Y2" s="1"/>
      <c r="Z2" s="1"/>
      <c r="AA2" s="1"/>
      <c r="AB2" s="1"/>
    </row>
    <row r="3" spans="1:28" ht="64.5" x14ac:dyDescent="0.25">
      <c r="A3" s="8"/>
      <c r="B3" s="76" t="s">
        <v>3</v>
      </c>
      <c r="C3" s="71" t="s">
        <v>1</v>
      </c>
      <c r="D3" s="71" t="s">
        <v>0</v>
      </c>
      <c r="E3" s="71" t="s">
        <v>26</v>
      </c>
      <c r="F3" s="71"/>
      <c r="G3" s="71" t="s">
        <v>2</v>
      </c>
      <c r="H3" s="71"/>
      <c r="I3" s="71" t="s">
        <v>7</v>
      </c>
      <c r="J3" s="71" t="s">
        <v>17</v>
      </c>
      <c r="K3" s="71"/>
      <c r="L3" s="71"/>
      <c r="M3" s="71" t="s">
        <v>29</v>
      </c>
      <c r="N3" s="71"/>
      <c r="O3" s="72" t="s">
        <v>30</v>
      </c>
      <c r="P3" s="72"/>
      <c r="Q3" s="72" t="s">
        <v>12</v>
      </c>
      <c r="R3" s="72"/>
      <c r="S3" s="72" t="s">
        <v>13</v>
      </c>
      <c r="T3" s="72"/>
      <c r="U3" s="71" t="s">
        <v>16</v>
      </c>
      <c r="V3" s="71"/>
      <c r="W3" s="71" t="s">
        <v>32</v>
      </c>
      <c r="X3" s="71"/>
      <c r="Y3" s="20" t="s">
        <v>18</v>
      </c>
      <c r="Z3" s="20" t="s">
        <v>19</v>
      </c>
      <c r="AA3" s="61" t="s">
        <v>20</v>
      </c>
      <c r="AB3" s="62" t="s">
        <v>22</v>
      </c>
    </row>
    <row r="4" spans="1:28" ht="25.5" x14ac:dyDescent="0.25">
      <c r="A4" s="8"/>
      <c r="B4" s="76"/>
      <c r="C4" s="71"/>
      <c r="D4" s="71"/>
      <c r="E4" s="71" t="s">
        <v>27</v>
      </c>
      <c r="F4" s="71" t="s">
        <v>28</v>
      </c>
      <c r="G4" s="70" t="s">
        <v>4</v>
      </c>
      <c r="H4" s="70" t="s">
        <v>5</v>
      </c>
      <c r="I4" s="71"/>
      <c r="J4" s="20" t="s">
        <v>8</v>
      </c>
      <c r="K4" s="20" t="s">
        <v>9</v>
      </c>
      <c r="L4" s="20" t="s">
        <v>10</v>
      </c>
      <c r="M4" s="21" t="s">
        <v>14</v>
      </c>
      <c r="N4" s="21" t="s">
        <v>31</v>
      </c>
      <c r="O4" s="21" t="s">
        <v>14</v>
      </c>
      <c r="P4" s="21" t="s">
        <v>14</v>
      </c>
      <c r="Q4" s="21" t="s">
        <v>14</v>
      </c>
      <c r="R4" s="20" t="s">
        <v>15</v>
      </c>
      <c r="S4" s="21" t="s">
        <v>14</v>
      </c>
      <c r="T4" s="20" t="s">
        <v>15</v>
      </c>
      <c r="U4" s="21" t="s">
        <v>14</v>
      </c>
      <c r="V4" s="20" t="s">
        <v>15</v>
      </c>
      <c r="W4" s="21" t="s">
        <v>14</v>
      </c>
      <c r="X4" s="20" t="s">
        <v>15</v>
      </c>
      <c r="Y4" s="13"/>
      <c r="Z4" s="13"/>
      <c r="AA4" s="17"/>
      <c r="AB4" s="15" t="s">
        <v>23</v>
      </c>
    </row>
    <row r="5" spans="1:28" ht="15.75" x14ac:dyDescent="0.25">
      <c r="A5" s="8"/>
      <c r="B5" s="76"/>
      <c r="C5" s="71"/>
      <c r="D5" s="71"/>
      <c r="E5" s="71"/>
      <c r="F5" s="71"/>
      <c r="G5" s="70"/>
      <c r="H5" s="70"/>
      <c r="I5" s="71"/>
      <c r="J5" s="18" t="s">
        <v>11</v>
      </c>
      <c r="K5" s="18" t="s">
        <v>11</v>
      </c>
      <c r="L5" s="18" t="s">
        <v>11</v>
      </c>
      <c r="M5" s="18" t="s">
        <v>33</v>
      </c>
      <c r="N5" s="18" t="s">
        <v>33</v>
      </c>
      <c r="O5" s="19" t="s">
        <v>11</v>
      </c>
      <c r="P5" s="19" t="s">
        <v>11</v>
      </c>
      <c r="Q5" s="18" t="s">
        <v>33</v>
      </c>
      <c r="R5" s="18" t="s">
        <v>33</v>
      </c>
      <c r="S5" s="19" t="s">
        <v>11</v>
      </c>
      <c r="T5" s="19" t="s">
        <v>11</v>
      </c>
      <c r="U5" s="18" t="s">
        <v>33</v>
      </c>
      <c r="V5" s="18" t="s">
        <v>33</v>
      </c>
      <c r="W5" s="19" t="s">
        <v>33</v>
      </c>
      <c r="X5" s="19" t="s">
        <v>33</v>
      </c>
      <c r="Y5" s="18" t="s">
        <v>33</v>
      </c>
      <c r="Z5" s="19" t="s">
        <v>11</v>
      </c>
      <c r="AA5" s="19" t="s">
        <v>21</v>
      </c>
      <c r="AB5" s="19" t="s">
        <v>24</v>
      </c>
    </row>
    <row r="6" spans="1:28" x14ac:dyDescent="0.25">
      <c r="A6" s="8"/>
      <c r="B6" s="22" t="s">
        <v>6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3">
        <v>20</v>
      </c>
      <c r="V6" s="25">
        <v>21</v>
      </c>
      <c r="W6" s="23">
        <v>22</v>
      </c>
      <c r="X6" s="25">
        <v>23</v>
      </c>
      <c r="Y6" s="25">
        <v>24</v>
      </c>
      <c r="Z6" s="25">
        <v>25</v>
      </c>
      <c r="AA6" s="25">
        <v>26</v>
      </c>
      <c r="AB6" s="25">
        <v>27</v>
      </c>
    </row>
    <row r="7" spans="1:28" ht="76.5" x14ac:dyDescent="0.25">
      <c r="A7" s="16"/>
      <c r="B7" s="42" t="s">
        <v>551</v>
      </c>
      <c r="C7" s="20">
        <v>768</v>
      </c>
      <c r="D7" s="28" t="s">
        <v>131</v>
      </c>
      <c r="E7" s="42" t="s">
        <v>183</v>
      </c>
      <c r="F7" s="42" t="s">
        <v>184</v>
      </c>
      <c r="G7" s="42" t="s">
        <v>185</v>
      </c>
      <c r="H7" s="42" t="s">
        <v>186</v>
      </c>
      <c r="I7" s="44">
        <v>910752.74</v>
      </c>
      <c r="J7" s="45">
        <v>0</v>
      </c>
      <c r="K7" s="45">
        <v>0</v>
      </c>
      <c r="L7" s="45">
        <v>990</v>
      </c>
      <c r="M7" s="45">
        <v>0</v>
      </c>
      <c r="N7" s="46">
        <v>0</v>
      </c>
      <c r="O7" s="46">
        <v>0</v>
      </c>
      <c r="P7" s="47">
        <v>0</v>
      </c>
      <c r="Q7" s="46">
        <v>0</v>
      </c>
      <c r="R7" s="47">
        <v>0</v>
      </c>
      <c r="S7" s="46">
        <v>0</v>
      </c>
      <c r="T7" s="47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9">
        <v>0</v>
      </c>
      <c r="AB7" s="21" t="s">
        <v>207</v>
      </c>
    </row>
    <row r="8" spans="1:28" ht="25.5" x14ac:dyDescent="0.25">
      <c r="A8" s="16"/>
      <c r="B8" s="42" t="s">
        <v>552</v>
      </c>
      <c r="C8" s="20">
        <v>768</v>
      </c>
      <c r="D8" s="28" t="s">
        <v>187</v>
      </c>
      <c r="E8" s="42" t="s">
        <v>188</v>
      </c>
      <c r="F8" s="42" t="s">
        <v>189</v>
      </c>
      <c r="G8" s="42" t="s">
        <v>185</v>
      </c>
      <c r="H8" s="42" t="s">
        <v>190</v>
      </c>
      <c r="I8" s="44">
        <v>783754.16</v>
      </c>
      <c r="J8" s="45">
        <v>0</v>
      </c>
      <c r="K8" s="45">
        <v>0</v>
      </c>
      <c r="L8" s="45">
        <v>990</v>
      </c>
      <c r="M8" s="45">
        <v>0</v>
      </c>
      <c r="N8" s="46">
        <v>0</v>
      </c>
      <c r="O8" s="46">
        <v>0</v>
      </c>
      <c r="P8" s="47">
        <v>0</v>
      </c>
      <c r="Q8" s="46">
        <v>0</v>
      </c>
      <c r="R8" s="47">
        <v>0</v>
      </c>
      <c r="S8" s="46">
        <v>0</v>
      </c>
      <c r="T8" s="47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9">
        <v>0</v>
      </c>
      <c r="AB8" s="21" t="s">
        <v>207</v>
      </c>
    </row>
    <row r="9" spans="1:28" ht="25.5" x14ac:dyDescent="0.25">
      <c r="A9" s="16"/>
      <c r="B9" s="42" t="s">
        <v>553</v>
      </c>
      <c r="C9" s="20">
        <v>768</v>
      </c>
      <c r="D9" s="28" t="s">
        <v>191</v>
      </c>
      <c r="E9" s="42" t="s">
        <v>192</v>
      </c>
      <c r="F9" s="42" t="s">
        <v>193</v>
      </c>
      <c r="G9" s="42" t="s">
        <v>185</v>
      </c>
      <c r="H9" s="42" t="s">
        <v>194</v>
      </c>
      <c r="I9" s="44">
        <v>958883.4</v>
      </c>
      <c r="J9" s="45">
        <v>0</v>
      </c>
      <c r="K9" s="45">
        <v>0</v>
      </c>
      <c r="L9" s="45">
        <v>990</v>
      </c>
      <c r="M9" s="45">
        <v>0</v>
      </c>
      <c r="N9" s="46">
        <v>0</v>
      </c>
      <c r="O9" s="46">
        <v>0</v>
      </c>
      <c r="P9" s="47">
        <v>0</v>
      </c>
      <c r="Q9" s="46">
        <v>0</v>
      </c>
      <c r="R9" s="47">
        <v>0</v>
      </c>
      <c r="S9" s="46">
        <v>0</v>
      </c>
      <c r="T9" s="47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9">
        <v>0</v>
      </c>
      <c r="AB9" s="21" t="s">
        <v>207</v>
      </c>
    </row>
    <row r="10" spans="1:28" ht="51" x14ac:dyDescent="0.25">
      <c r="A10" s="5"/>
      <c r="B10" s="42" t="s">
        <v>554</v>
      </c>
      <c r="C10" s="20">
        <v>746</v>
      </c>
      <c r="D10" s="34" t="s">
        <v>132</v>
      </c>
      <c r="E10" s="42" t="s">
        <v>347</v>
      </c>
      <c r="F10" s="42" t="s">
        <v>348</v>
      </c>
      <c r="G10" s="42" t="s">
        <v>349</v>
      </c>
      <c r="H10" s="42" t="s">
        <v>350</v>
      </c>
      <c r="I10" s="44">
        <v>386445.83</v>
      </c>
      <c r="J10" s="45">
        <v>0</v>
      </c>
      <c r="K10" s="45">
        <v>0</v>
      </c>
      <c r="L10" s="45">
        <v>440</v>
      </c>
      <c r="M10" s="45">
        <v>0</v>
      </c>
      <c r="N10" s="46">
        <v>0</v>
      </c>
      <c r="O10" s="46">
        <v>0</v>
      </c>
      <c r="P10" s="47">
        <v>0</v>
      </c>
      <c r="Q10" s="46">
        <v>0</v>
      </c>
      <c r="R10" s="47">
        <v>0</v>
      </c>
      <c r="S10" s="46">
        <v>0</v>
      </c>
      <c r="T10" s="47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9">
        <v>0</v>
      </c>
      <c r="AB10" s="21" t="s">
        <v>207</v>
      </c>
    </row>
    <row r="11" spans="1:28" ht="102" x14ac:dyDescent="0.25">
      <c r="A11" s="5"/>
      <c r="B11" s="42" t="s">
        <v>555</v>
      </c>
      <c r="C11" s="20">
        <v>762</v>
      </c>
      <c r="D11" s="28" t="s">
        <v>133</v>
      </c>
      <c r="E11" s="53" t="s">
        <v>251</v>
      </c>
      <c r="F11" s="53" t="s">
        <v>252</v>
      </c>
      <c r="G11" s="53" t="s">
        <v>253</v>
      </c>
      <c r="H11" s="53" t="s">
        <v>254</v>
      </c>
      <c r="I11" s="54">
        <v>10206092.050000001</v>
      </c>
      <c r="J11" s="55">
        <v>0</v>
      </c>
      <c r="K11" s="55">
        <v>0.30599999999999999</v>
      </c>
      <c r="L11" s="55">
        <v>0</v>
      </c>
      <c r="M11" s="55">
        <v>527.36</v>
      </c>
      <c r="N11" s="56">
        <v>0</v>
      </c>
      <c r="O11" s="56">
        <v>230</v>
      </c>
      <c r="P11" s="57">
        <v>0</v>
      </c>
      <c r="Q11" s="56">
        <v>436.44</v>
      </c>
      <c r="R11" s="57">
        <v>0</v>
      </c>
      <c r="S11" s="56">
        <v>220</v>
      </c>
      <c r="T11" s="57">
        <v>0</v>
      </c>
      <c r="U11" s="58">
        <v>0</v>
      </c>
      <c r="V11" s="58">
        <v>0</v>
      </c>
      <c r="W11" s="58">
        <v>0</v>
      </c>
      <c r="X11" s="58">
        <v>0</v>
      </c>
      <c r="Y11" s="58">
        <v>1228.3699999999999</v>
      </c>
      <c r="Z11" s="58">
        <v>489.33</v>
      </c>
      <c r="AA11" s="59">
        <v>1</v>
      </c>
      <c r="AB11" s="60" t="s">
        <v>255</v>
      </c>
    </row>
    <row r="12" spans="1:28" ht="51" x14ac:dyDescent="0.25">
      <c r="A12" s="5"/>
      <c r="B12" s="42" t="s">
        <v>556</v>
      </c>
      <c r="C12" s="20">
        <v>746</v>
      </c>
      <c r="D12" s="34" t="s">
        <v>134</v>
      </c>
      <c r="E12" s="42" t="s">
        <v>334</v>
      </c>
      <c r="F12" s="42" t="s">
        <v>351</v>
      </c>
      <c r="G12" s="42" t="s">
        <v>352</v>
      </c>
      <c r="H12" s="42" t="s">
        <v>259</v>
      </c>
      <c r="I12" s="44">
        <v>774622.77</v>
      </c>
      <c r="J12" s="45">
        <v>0</v>
      </c>
      <c r="K12" s="45">
        <v>0</v>
      </c>
      <c r="L12" s="45">
        <v>887</v>
      </c>
      <c r="M12" s="45">
        <v>0</v>
      </c>
      <c r="N12" s="46">
        <v>0</v>
      </c>
      <c r="O12" s="46">
        <v>0</v>
      </c>
      <c r="P12" s="47">
        <v>0</v>
      </c>
      <c r="Q12" s="46">
        <v>0</v>
      </c>
      <c r="R12" s="47">
        <v>0</v>
      </c>
      <c r="S12" s="46">
        <v>0</v>
      </c>
      <c r="T12" s="47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9">
        <v>0</v>
      </c>
      <c r="AB12" s="21" t="s">
        <v>207</v>
      </c>
    </row>
    <row r="13" spans="1:28" ht="38.25" x14ac:dyDescent="0.25">
      <c r="A13" s="5"/>
      <c r="B13" s="42" t="s">
        <v>557</v>
      </c>
      <c r="C13" s="20">
        <v>749</v>
      </c>
      <c r="D13" s="34" t="s">
        <v>135</v>
      </c>
      <c r="E13" s="42" t="s">
        <v>353</v>
      </c>
      <c r="F13" s="42" t="s">
        <v>354</v>
      </c>
      <c r="G13" s="42" t="s">
        <v>355</v>
      </c>
      <c r="H13" s="42" t="s">
        <v>356</v>
      </c>
      <c r="I13" s="44">
        <v>721629.11</v>
      </c>
      <c r="J13" s="45">
        <v>0</v>
      </c>
      <c r="K13" s="45">
        <v>0</v>
      </c>
      <c r="L13" s="45">
        <v>990</v>
      </c>
      <c r="M13" s="45">
        <v>0</v>
      </c>
      <c r="N13" s="46">
        <v>0</v>
      </c>
      <c r="O13" s="46">
        <v>0</v>
      </c>
      <c r="P13" s="47">
        <v>0</v>
      </c>
      <c r="Q13" s="46">
        <v>0</v>
      </c>
      <c r="R13" s="47">
        <v>0</v>
      </c>
      <c r="S13" s="46">
        <v>0</v>
      </c>
      <c r="T13" s="47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9">
        <v>0</v>
      </c>
      <c r="AB13" s="21" t="s">
        <v>207</v>
      </c>
    </row>
    <row r="14" spans="1:28" ht="42.75" customHeight="1" x14ac:dyDescent="0.25">
      <c r="A14" s="5"/>
      <c r="B14" s="42" t="s">
        <v>558</v>
      </c>
      <c r="C14" s="20">
        <v>749</v>
      </c>
      <c r="D14" s="34" t="s">
        <v>136</v>
      </c>
      <c r="E14" s="42" t="s">
        <v>357</v>
      </c>
      <c r="F14" s="42" t="s">
        <v>358</v>
      </c>
      <c r="G14" s="42" t="s">
        <v>359</v>
      </c>
      <c r="H14" s="42" t="s">
        <v>356</v>
      </c>
      <c r="I14" s="44">
        <v>501054.17</v>
      </c>
      <c r="J14" s="45">
        <v>0</v>
      </c>
      <c r="K14" s="45">
        <v>0</v>
      </c>
      <c r="L14" s="45">
        <v>483</v>
      </c>
      <c r="M14" s="45">
        <v>0</v>
      </c>
      <c r="N14" s="46">
        <v>0</v>
      </c>
      <c r="O14" s="46">
        <v>0</v>
      </c>
      <c r="P14" s="47">
        <v>0</v>
      </c>
      <c r="Q14" s="46">
        <v>0</v>
      </c>
      <c r="R14" s="47">
        <v>0</v>
      </c>
      <c r="S14" s="46">
        <v>0</v>
      </c>
      <c r="T14" s="47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9">
        <v>0</v>
      </c>
      <c r="AB14" s="21" t="s">
        <v>207</v>
      </c>
    </row>
    <row r="15" spans="1:28" ht="77.25" customHeight="1" x14ac:dyDescent="0.25">
      <c r="A15" s="5"/>
      <c r="B15" s="42" t="s">
        <v>559</v>
      </c>
      <c r="C15" s="20">
        <v>728</v>
      </c>
      <c r="D15" s="28" t="s">
        <v>137</v>
      </c>
      <c r="E15" s="53" t="s">
        <v>256</v>
      </c>
      <c r="F15" s="53" t="s">
        <v>257</v>
      </c>
      <c r="G15" s="53" t="s">
        <v>258</v>
      </c>
      <c r="H15" s="53" t="s">
        <v>259</v>
      </c>
      <c r="I15" s="54">
        <v>19216696.309999999</v>
      </c>
      <c r="J15" s="55">
        <v>0</v>
      </c>
      <c r="K15" s="55">
        <v>2.8</v>
      </c>
      <c r="L15" s="55">
        <v>0</v>
      </c>
      <c r="M15" s="55">
        <v>3141.34</v>
      </c>
      <c r="N15" s="56">
        <v>92</v>
      </c>
      <c r="O15" s="56">
        <v>1250</v>
      </c>
      <c r="P15" s="57">
        <v>50</v>
      </c>
      <c r="Q15" s="56">
        <v>0</v>
      </c>
      <c r="R15" s="57">
        <v>520</v>
      </c>
      <c r="S15" s="56">
        <v>0</v>
      </c>
      <c r="T15" s="57">
        <v>241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9">
        <v>0</v>
      </c>
      <c r="AB15" s="60" t="s">
        <v>207</v>
      </c>
    </row>
    <row r="16" spans="1:28" ht="51" x14ac:dyDescent="0.25">
      <c r="A16" s="5"/>
      <c r="B16" s="42" t="s">
        <v>560</v>
      </c>
      <c r="C16" s="20">
        <v>786</v>
      </c>
      <c r="D16" s="28" t="s">
        <v>144</v>
      </c>
      <c r="E16" s="53" t="s">
        <v>195</v>
      </c>
      <c r="F16" s="53" t="s">
        <v>196</v>
      </c>
      <c r="G16" s="53" t="s">
        <v>197</v>
      </c>
      <c r="H16" s="53" t="s">
        <v>198</v>
      </c>
      <c r="I16" s="54">
        <v>769212</v>
      </c>
      <c r="J16" s="55">
        <v>0</v>
      </c>
      <c r="K16" s="55">
        <v>0</v>
      </c>
      <c r="L16" s="55">
        <v>570</v>
      </c>
      <c r="M16" s="55">
        <v>900</v>
      </c>
      <c r="N16" s="56">
        <v>0</v>
      </c>
      <c r="O16" s="56">
        <v>580</v>
      </c>
      <c r="P16" s="57">
        <v>0</v>
      </c>
      <c r="Q16" s="56">
        <v>0</v>
      </c>
      <c r="R16" s="57">
        <v>0</v>
      </c>
      <c r="S16" s="56">
        <v>0</v>
      </c>
      <c r="T16" s="57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9">
        <v>0</v>
      </c>
      <c r="AB16" s="60" t="s">
        <v>207</v>
      </c>
    </row>
    <row r="17" spans="1:28" ht="76.5" x14ac:dyDescent="0.25">
      <c r="A17" s="5"/>
      <c r="B17" s="42" t="s">
        <v>561</v>
      </c>
      <c r="C17" s="20">
        <v>728</v>
      </c>
      <c r="D17" s="28" t="s">
        <v>138</v>
      </c>
      <c r="E17" s="53" t="s">
        <v>199</v>
      </c>
      <c r="F17" s="53" t="s">
        <v>200</v>
      </c>
      <c r="G17" s="53" t="s">
        <v>201</v>
      </c>
      <c r="H17" s="53" t="s">
        <v>202</v>
      </c>
      <c r="I17" s="54">
        <v>1202913.44</v>
      </c>
      <c r="J17" s="55">
        <v>0</v>
      </c>
      <c r="K17" s="55">
        <v>0</v>
      </c>
      <c r="L17" s="55">
        <v>230</v>
      </c>
      <c r="M17" s="55">
        <v>600</v>
      </c>
      <c r="N17" s="56">
        <v>0</v>
      </c>
      <c r="O17" s="56">
        <v>230</v>
      </c>
      <c r="P17" s="57">
        <v>0</v>
      </c>
      <c r="Q17" s="56">
        <v>0</v>
      </c>
      <c r="R17" s="57">
        <v>0</v>
      </c>
      <c r="S17" s="56">
        <v>0</v>
      </c>
      <c r="T17" s="57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9">
        <v>0</v>
      </c>
      <c r="AB17" s="60" t="s">
        <v>207</v>
      </c>
    </row>
    <row r="18" spans="1:28" ht="51" x14ac:dyDescent="0.25">
      <c r="A18" s="5"/>
      <c r="B18" s="42" t="s">
        <v>562</v>
      </c>
      <c r="C18" s="20">
        <v>748</v>
      </c>
      <c r="D18" s="28" t="s">
        <v>139</v>
      </c>
      <c r="E18" s="42" t="s">
        <v>384</v>
      </c>
      <c r="F18" s="42" t="s">
        <v>385</v>
      </c>
      <c r="G18" s="42" t="s">
        <v>386</v>
      </c>
      <c r="H18" s="42" t="s">
        <v>387</v>
      </c>
      <c r="I18" s="44">
        <v>4598534.84</v>
      </c>
      <c r="J18" s="45">
        <v>0</v>
      </c>
      <c r="K18" s="45">
        <v>0</v>
      </c>
      <c r="L18" s="45">
        <v>895.4</v>
      </c>
      <c r="M18" s="45">
        <v>1400.8</v>
      </c>
      <c r="N18" s="46">
        <v>0</v>
      </c>
      <c r="O18" s="46">
        <v>700.4</v>
      </c>
      <c r="P18" s="47">
        <v>700.4</v>
      </c>
      <c r="Q18" s="46">
        <v>0</v>
      </c>
      <c r="R18" s="47">
        <v>0</v>
      </c>
      <c r="S18" s="46">
        <v>0</v>
      </c>
      <c r="T18" s="47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9">
        <v>0</v>
      </c>
      <c r="AB18" s="21" t="s">
        <v>207</v>
      </c>
    </row>
    <row r="19" spans="1:28" ht="153" x14ac:dyDescent="0.25">
      <c r="A19" s="5"/>
      <c r="B19" s="42" t="s">
        <v>563</v>
      </c>
      <c r="C19" s="20" t="s">
        <v>146</v>
      </c>
      <c r="D19" s="28" t="s">
        <v>145</v>
      </c>
      <c r="E19" s="42" t="s">
        <v>376</v>
      </c>
      <c r="F19" s="42" t="s">
        <v>376</v>
      </c>
      <c r="G19" s="42" t="s">
        <v>473</v>
      </c>
      <c r="H19" s="42" t="s">
        <v>474</v>
      </c>
      <c r="I19" s="44">
        <v>195556.13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46">
        <v>0</v>
      </c>
      <c r="P19" s="47">
        <v>0</v>
      </c>
      <c r="Q19" s="46">
        <v>0</v>
      </c>
      <c r="R19" s="47">
        <v>0</v>
      </c>
      <c r="S19" s="46">
        <v>0</v>
      </c>
      <c r="T19" s="47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9">
        <v>0</v>
      </c>
      <c r="AB19" s="21" t="s">
        <v>207</v>
      </c>
    </row>
    <row r="20" spans="1:28" ht="51" x14ac:dyDescent="0.25">
      <c r="A20" s="5"/>
      <c r="B20" s="42" t="s">
        <v>564</v>
      </c>
      <c r="C20" s="20">
        <v>746</v>
      </c>
      <c r="D20" s="34" t="s">
        <v>140</v>
      </c>
      <c r="E20" s="42" t="s">
        <v>360</v>
      </c>
      <c r="F20" s="42" t="s">
        <v>361</v>
      </c>
      <c r="G20" s="42" t="s">
        <v>362</v>
      </c>
      <c r="H20" s="42" t="s">
        <v>363</v>
      </c>
      <c r="I20" s="44">
        <v>546831.92000000004</v>
      </c>
      <c r="J20" s="45">
        <v>0</v>
      </c>
      <c r="K20" s="45">
        <v>0</v>
      </c>
      <c r="L20" s="45">
        <v>736</v>
      </c>
      <c r="M20" s="45">
        <v>0</v>
      </c>
      <c r="N20" s="46">
        <v>0</v>
      </c>
      <c r="O20" s="46">
        <v>0</v>
      </c>
      <c r="P20" s="47">
        <v>0</v>
      </c>
      <c r="Q20" s="46">
        <v>0</v>
      </c>
      <c r="R20" s="47">
        <v>0</v>
      </c>
      <c r="S20" s="46">
        <v>0</v>
      </c>
      <c r="T20" s="47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9">
        <v>0</v>
      </c>
      <c r="AB20" s="21" t="s">
        <v>207</v>
      </c>
    </row>
    <row r="21" spans="1:28" ht="38.25" x14ac:dyDescent="0.25">
      <c r="A21" s="5"/>
      <c r="B21" s="42" t="s">
        <v>565</v>
      </c>
      <c r="C21" s="20">
        <v>786</v>
      </c>
      <c r="D21" s="34" t="s">
        <v>141</v>
      </c>
      <c r="E21" s="42" t="s">
        <v>364</v>
      </c>
      <c r="F21" s="42" t="s">
        <v>365</v>
      </c>
      <c r="G21" s="42" t="s">
        <v>366</v>
      </c>
      <c r="H21" s="42" t="s">
        <v>366</v>
      </c>
      <c r="I21" s="44">
        <v>157000</v>
      </c>
      <c r="J21" s="45">
        <v>0</v>
      </c>
      <c r="K21" s="45">
        <v>0</v>
      </c>
      <c r="L21" s="45">
        <v>0</v>
      </c>
      <c r="M21" s="45">
        <v>140</v>
      </c>
      <c r="N21" s="46">
        <v>0</v>
      </c>
      <c r="O21" s="46">
        <v>70</v>
      </c>
      <c r="P21" s="47">
        <v>0</v>
      </c>
      <c r="Q21" s="46">
        <v>0</v>
      </c>
      <c r="R21" s="47">
        <v>0</v>
      </c>
      <c r="S21" s="46">
        <v>0</v>
      </c>
      <c r="T21" s="47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9">
        <v>0</v>
      </c>
      <c r="AB21" s="21" t="s">
        <v>207</v>
      </c>
    </row>
    <row r="22" spans="1:28" ht="51" x14ac:dyDescent="0.25">
      <c r="A22" s="5"/>
      <c r="B22" s="42" t="s">
        <v>566</v>
      </c>
      <c r="C22" s="20">
        <v>745</v>
      </c>
      <c r="D22" s="28" t="s">
        <v>142</v>
      </c>
      <c r="E22" s="42" t="s">
        <v>476</v>
      </c>
      <c r="F22" s="42" t="s">
        <v>477</v>
      </c>
      <c r="G22" s="42" t="s">
        <v>478</v>
      </c>
      <c r="H22" s="42" t="s">
        <v>479</v>
      </c>
      <c r="I22" s="44">
        <v>30297.360000000001</v>
      </c>
      <c r="J22" s="45">
        <v>0</v>
      </c>
      <c r="K22" s="45">
        <v>0</v>
      </c>
      <c r="L22" s="45">
        <v>0</v>
      </c>
      <c r="M22" s="45">
        <v>106</v>
      </c>
      <c r="N22" s="46">
        <v>0</v>
      </c>
      <c r="O22" s="46">
        <v>72</v>
      </c>
      <c r="P22" s="47">
        <v>0</v>
      </c>
      <c r="Q22" s="46">
        <v>0</v>
      </c>
      <c r="R22" s="47">
        <v>0</v>
      </c>
      <c r="S22" s="46">
        <v>0</v>
      </c>
      <c r="T22" s="47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9">
        <v>0</v>
      </c>
      <c r="AB22" s="21" t="s">
        <v>207</v>
      </c>
    </row>
    <row r="23" spans="1:28" ht="38.25" x14ac:dyDescent="0.25">
      <c r="A23" s="5"/>
      <c r="B23" s="42" t="s">
        <v>567</v>
      </c>
      <c r="C23" s="20">
        <v>766</v>
      </c>
      <c r="D23" s="28" t="s">
        <v>143</v>
      </c>
      <c r="E23" s="42" t="s">
        <v>523</v>
      </c>
      <c r="F23" s="42" t="s">
        <v>523</v>
      </c>
      <c r="G23" s="42" t="s">
        <v>524</v>
      </c>
      <c r="H23" s="42" t="s">
        <v>525</v>
      </c>
      <c r="I23" s="44">
        <v>908096.26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46">
        <v>0</v>
      </c>
      <c r="P23" s="47">
        <v>0</v>
      </c>
      <c r="Q23" s="46">
        <v>0</v>
      </c>
      <c r="R23" s="47">
        <v>0</v>
      </c>
      <c r="S23" s="46">
        <v>0</v>
      </c>
      <c r="T23" s="47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9">
        <v>0</v>
      </c>
      <c r="AB23" s="21" t="s">
        <v>207</v>
      </c>
    </row>
    <row r="24" spans="1:28" x14ac:dyDescent="0.25">
      <c r="A24" s="5"/>
      <c r="B24" s="4"/>
      <c r="C24" s="3"/>
      <c r="D24" s="1"/>
      <c r="E24" s="1"/>
      <c r="F24" s="1"/>
      <c r="G24" s="1"/>
      <c r="H24" s="2"/>
      <c r="I24" s="44">
        <f t="shared" ref="I24:AA24" si="0">SUM(I7:I23)</f>
        <v>42868372.489999995</v>
      </c>
      <c r="J24" s="45">
        <f t="shared" si="0"/>
        <v>0</v>
      </c>
      <c r="K24" s="44">
        <f t="shared" si="0"/>
        <v>3.1059999999999999</v>
      </c>
      <c r="L24" s="45">
        <f t="shared" si="0"/>
        <v>8201.4</v>
      </c>
      <c r="M24" s="44">
        <f t="shared" si="0"/>
        <v>6815.5000000000009</v>
      </c>
      <c r="N24" s="45">
        <f t="shared" si="0"/>
        <v>92</v>
      </c>
      <c r="O24" s="44">
        <f t="shared" si="0"/>
        <v>3132.4</v>
      </c>
      <c r="P24" s="45">
        <f t="shared" si="0"/>
        <v>750.4</v>
      </c>
      <c r="Q24" s="44">
        <f t="shared" si="0"/>
        <v>436.44</v>
      </c>
      <c r="R24" s="45">
        <f t="shared" si="0"/>
        <v>520</v>
      </c>
      <c r="S24" s="44">
        <f t="shared" si="0"/>
        <v>220</v>
      </c>
      <c r="T24" s="45">
        <f t="shared" si="0"/>
        <v>241</v>
      </c>
      <c r="U24" s="44">
        <f t="shared" si="0"/>
        <v>0</v>
      </c>
      <c r="V24" s="45">
        <f t="shared" si="0"/>
        <v>0</v>
      </c>
      <c r="W24" s="44">
        <f t="shared" si="0"/>
        <v>0</v>
      </c>
      <c r="X24" s="45">
        <f t="shared" si="0"/>
        <v>0</v>
      </c>
      <c r="Y24" s="44">
        <f t="shared" si="0"/>
        <v>1228.3699999999999</v>
      </c>
      <c r="Z24" s="45">
        <f t="shared" si="0"/>
        <v>489.33</v>
      </c>
      <c r="AA24" s="44">
        <f t="shared" si="0"/>
        <v>1</v>
      </c>
      <c r="AB24" s="44" t="s">
        <v>207</v>
      </c>
    </row>
    <row r="25" spans="1:28" x14ac:dyDescent="0.25">
      <c r="A25" s="5"/>
      <c r="B25" s="4"/>
      <c r="C25" s="3"/>
      <c r="D25" s="1"/>
      <c r="E25" s="1"/>
      <c r="F25" s="1"/>
      <c r="G25" s="1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7"/>
      <c r="W25" s="1"/>
      <c r="X25" s="1"/>
      <c r="Y25" s="1"/>
      <c r="Z25" s="1"/>
      <c r="AA25" s="1"/>
      <c r="AB25" s="1"/>
    </row>
    <row r="26" spans="1:28" x14ac:dyDescent="0.25">
      <c r="A26" s="5"/>
      <c r="B26" s="4"/>
      <c r="C26" s="3"/>
      <c r="D26" s="1"/>
      <c r="E26" s="1"/>
      <c r="F26" s="1"/>
      <c r="G26" s="1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6"/>
      <c r="V26" s="7"/>
      <c r="W26" s="1"/>
      <c r="X26" s="1"/>
      <c r="Y26" s="1"/>
      <c r="Z26" s="1"/>
      <c r="AA26" s="1"/>
      <c r="AB26" s="1"/>
    </row>
  </sheetData>
  <mergeCells count="19">
    <mergeCell ref="Q3:R3"/>
    <mergeCell ref="S3:T3"/>
    <mergeCell ref="U3:V3"/>
    <mergeCell ref="W3:X3"/>
    <mergeCell ref="E4:E5"/>
    <mergeCell ref="F4:F5"/>
    <mergeCell ref="G4:G5"/>
    <mergeCell ref="H4:H5"/>
    <mergeCell ref="D1:P1"/>
    <mergeCell ref="B2:D2"/>
    <mergeCell ref="B3:B5"/>
    <mergeCell ref="C3:C5"/>
    <mergeCell ref="D3:D5"/>
    <mergeCell ref="E3:F3"/>
    <mergeCell ref="G3:H3"/>
    <mergeCell ref="I3:I5"/>
    <mergeCell ref="J3:L3"/>
    <mergeCell ref="M3:N3"/>
    <mergeCell ref="O3:P3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Młynarczyk, Agnieszka</cp:lastModifiedBy>
  <cp:lastPrinted>2022-01-26T12:06:26Z</cp:lastPrinted>
  <dcterms:created xsi:type="dcterms:W3CDTF">2020-09-10T05:49:21Z</dcterms:created>
  <dcterms:modified xsi:type="dcterms:W3CDTF">2024-11-14T10:51:10Z</dcterms:modified>
</cp:coreProperties>
</file>