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monsze\Desktop\"/>
    </mc:Choice>
  </mc:AlternateContent>
  <xr:revisionPtr revIDLastSave="0" documentId="8_{FFA1ABCF-22F6-43EB-A781-B4074FBF49BD}" xr6:coauthVersionLast="47" xr6:coauthVersionMax="47" xr10:uidLastSave="{00000000-0000-0000-0000-000000000000}"/>
  <bookViews>
    <workbookView xWindow="-120" yWindow="-120" windowWidth="29040" windowHeight="15720" xr2:uid="{00000000-000D-0000-FFFF-FFFF00000000}"/>
  </bookViews>
  <sheets>
    <sheet name="Szczegółowy wykaz zmian" sheetId="2" r:id="rId1"/>
    <sheet name="Tab. 11 obowiązująca" sheetId="4" r:id="rId2"/>
    <sheet name="Tab. 11 po planowanych zmianach" sheetId="5" r:id="rId3"/>
    <sheet name="Tab. 11 różnice" sheetId="6" r:id="rId4"/>
    <sheet name="listy" sheetId="3" state="hidden" r:id="rId5"/>
  </sheets>
  <externalReferences>
    <externalReference r:id="rId6"/>
  </externalReferences>
  <definedNames>
    <definedName name="_xlnm._FilterDatabase" localSheetId="4" hidden="1">listy!$H$1:$I$186</definedName>
    <definedName name="ListaRob" localSheetId="1">[1]listy!$H$2:$H$186</definedName>
    <definedName name="ListaRob" localSheetId="2">[1]listy!$H$2:$H$186</definedName>
    <definedName name="ListaRob" localSheetId="3">[1]listy!$H$2:$H$186</definedName>
    <definedName name="ListaRob">listy!$H$2:$H$186</definedName>
    <definedName name="_xlnm.Print_Titles" localSheetId="0">'Szczegółowy wykaz zmian'!$8:$8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 i="5" l="1"/>
  <c r="F4" i="4"/>
  <c r="H5" i="5"/>
  <c r="H4" i="5"/>
  <c r="F11" i="5"/>
  <c r="F12" i="5"/>
  <c r="C6" i="6" l="1"/>
  <c r="C7" i="6"/>
  <c r="C14" i="6"/>
  <c r="C15" i="6"/>
  <c r="B5" i="6"/>
  <c r="B6" i="6"/>
  <c r="B7" i="6"/>
  <c r="B8" i="6"/>
  <c r="B9" i="6"/>
  <c r="B10" i="6"/>
  <c r="B11" i="6"/>
  <c r="B12" i="6"/>
  <c r="B13" i="6"/>
  <c r="B14" i="6"/>
  <c r="B15" i="6"/>
  <c r="B4" i="6"/>
  <c r="A5" i="6"/>
  <c r="A6" i="6"/>
  <c r="A7" i="6"/>
  <c r="A8" i="6"/>
  <c r="A9" i="6"/>
  <c r="A10" i="6"/>
  <c r="A11" i="6"/>
  <c r="A12" i="6"/>
  <c r="A13" i="6"/>
  <c r="A14" i="6"/>
  <c r="A15" i="6"/>
  <c r="A16" i="6"/>
  <c r="A17" i="6"/>
  <c r="A18" i="6"/>
  <c r="A4" i="6"/>
  <c r="K17" i="5"/>
  <c r="J17" i="5"/>
  <c r="H17" i="5"/>
  <c r="G17" i="5"/>
  <c r="K16" i="5"/>
  <c r="H16" i="5"/>
  <c r="G16" i="5"/>
  <c r="G18" i="5" l="1"/>
  <c r="H18" i="5"/>
  <c r="K18" i="5"/>
  <c r="K17" i="4"/>
  <c r="K17" i="6" s="1"/>
  <c r="J17" i="4"/>
  <c r="K16" i="4"/>
  <c r="J16" i="4"/>
  <c r="H17" i="4"/>
  <c r="H17" i="6" s="1"/>
  <c r="G17" i="4"/>
  <c r="G17" i="6" s="1"/>
  <c r="H16" i="4"/>
  <c r="G16" i="4"/>
  <c r="F5" i="4"/>
  <c r="F6" i="4"/>
  <c r="F7" i="4"/>
  <c r="F8" i="4"/>
  <c r="F9" i="4"/>
  <c r="F10" i="4"/>
  <c r="F11" i="4"/>
  <c r="F12" i="4"/>
  <c r="F13" i="4"/>
  <c r="F14" i="4"/>
  <c r="F15" i="4"/>
  <c r="G4" i="6"/>
  <c r="H4" i="6"/>
  <c r="K4" i="6"/>
  <c r="G5" i="6"/>
  <c r="H5" i="6"/>
  <c r="J5" i="6"/>
  <c r="K5" i="6"/>
  <c r="G6" i="6"/>
  <c r="H6" i="6"/>
  <c r="J6" i="6"/>
  <c r="K6" i="6"/>
  <c r="G7" i="6"/>
  <c r="H7" i="6"/>
  <c r="J7" i="6"/>
  <c r="K7" i="6"/>
  <c r="G8" i="6"/>
  <c r="H8" i="6"/>
  <c r="J8" i="6"/>
  <c r="K8" i="6"/>
  <c r="G9" i="6"/>
  <c r="H9" i="6"/>
  <c r="J9" i="6"/>
  <c r="K9" i="6"/>
  <c r="G10" i="6"/>
  <c r="H10" i="6"/>
  <c r="J10" i="6"/>
  <c r="K10" i="6"/>
  <c r="G11" i="6"/>
  <c r="H11" i="6"/>
  <c r="J11" i="6"/>
  <c r="K11" i="6"/>
  <c r="G12" i="6"/>
  <c r="H12" i="6"/>
  <c r="J12" i="6"/>
  <c r="K12" i="6"/>
  <c r="G13" i="6"/>
  <c r="H13" i="6"/>
  <c r="J13" i="6"/>
  <c r="K13" i="6"/>
  <c r="G14" i="6"/>
  <c r="H14" i="6"/>
  <c r="J14" i="6"/>
  <c r="K14" i="6"/>
  <c r="G15" i="6"/>
  <c r="H15" i="6"/>
  <c r="J15" i="6"/>
  <c r="K15" i="6"/>
  <c r="F4" i="5"/>
  <c r="F5" i="5"/>
  <c r="I5" i="5"/>
  <c r="F6" i="5"/>
  <c r="I6" i="5"/>
  <c r="F7" i="5"/>
  <c r="I7" i="5"/>
  <c r="F8" i="5"/>
  <c r="I8" i="5"/>
  <c r="F9" i="5"/>
  <c r="I9" i="5"/>
  <c r="F10" i="5"/>
  <c r="I10" i="5"/>
  <c r="I11" i="5"/>
  <c r="I12" i="5"/>
  <c r="F13" i="5"/>
  <c r="I13" i="5"/>
  <c r="F14" i="5"/>
  <c r="I14" i="5"/>
  <c r="F15" i="5"/>
  <c r="I15" i="5"/>
  <c r="F16" i="5"/>
  <c r="F17" i="5"/>
  <c r="I17" i="5"/>
  <c r="I4" i="4"/>
  <c r="I5" i="4"/>
  <c r="I6" i="4"/>
  <c r="I7" i="4"/>
  <c r="I8" i="4"/>
  <c r="I9" i="4"/>
  <c r="I10" i="4"/>
  <c r="I11" i="4"/>
  <c r="I12" i="4"/>
  <c r="I13" i="4"/>
  <c r="I14" i="4"/>
  <c r="I15" i="4"/>
  <c r="I5" i="6" l="1"/>
  <c r="F4" i="6"/>
  <c r="L14" i="4"/>
  <c r="M14" i="4" s="1"/>
  <c r="L5" i="5"/>
  <c r="M5" i="5" s="1"/>
  <c r="I7" i="6"/>
  <c r="F18" i="5"/>
  <c r="L6" i="5"/>
  <c r="M6" i="5" s="1"/>
  <c r="F9" i="6"/>
  <c r="L14" i="5"/>
  <c r="I6" i="6"/>
  <c r="I9" i="6"/>
  <c r="L12" i="5"/>
  <c r="M12" i="5" s="1"/>
  <c r="L7" i="5"/>
  <c r="M7" i="5" s="1"/>
  <c r="F11" i="6"/>
  <c r="F7" i="6"/>
  <c r="I10" i="6"/>
  <c r="L15" i="5"/>
  <c r="M15" i="5" s="1"/>
  <c r="I12" i="6"/>
  <c r="I17" i="4"/>
  <c r="I17" i="6" s="1"/>
  <c r="F8" i="6"/>
  <c r="F15" i="6"/>
  <c r="L13" i="5"/>
  <c r="M13" i="5" s="1"/>
  <c r="F14" i="6"/>
  <c r="H18" i="4"/>
  <c r="H18" i="6" s="1"/>
  <c r="G18" i="4"/>
  <c r="J18" i="4"/>
  <c r="L13" i="4"/>
  <c r="K18" i="4"/>
  <c r="K18" i="6" s="1"/>
  <c r="I8" i="6"/>
  <c r="L17" i="5"/>
  <c r="M17" i="5" s="1"/>
  <c r="L10" i="5"/>
  <c r="M10" i="5" s="1"/>
  <c r="L9" i="5"/>
  <c r="M9" i="5" s="1"/>
  <c r="L11" i="5"/>
  <c r="M11" i="5" s="1"/>
  <c r="K16" i="6"/>
  <c r="F10" i="6"/>
  <c r="L15" i="4"/>
  <c r="I11" i="6"/>
  <c r="L8" i="5"/>
  <c r="M8" i="5" s="1"/>
  <c r="F12" i="6"/>
  <c r="H16" i="6"/>
  <c r="I16" i="4"/>
  <c r="G16" i="6"/>
  <c r="F17" i="4"/>
  <c r="L8" i="4"/>
  <c r="L4" i="4"/>
  <c r="M4" i="4" s="1"/>
  <c r="L9" i="4"/>
  <c r="L5" i="4"/>
  <c r="I14" i="6"/>
  <c r="F16" i="4"/>
  <c r="J17" i="6"/>
  <c r="I13" i="6"/>
  <c r="L12" i="4"/>
  <c r="I15" i="6"/>
  <c r="L6" i="4"/>
  <c r="F5" i="6"/>
  <c r="F13" i="6"/>
  <c r="L7" i="4"/>
  <c r="F6" i="6"/>
  <c r="L10" i="4"/>
  <c r="L11" i="4"/>
  <c r="L5" i="6" l="1"/>
  <c r="L9" i="6"/>
  <c r="L14" i="6"/>
  <c r="M14" i="5"/>
  <c r="M14" i="6" s="1"/>
  <c r="F18" i="4"/>
  <c r="G18" i="6"/>
  <c r="L6" i="6"/>
  <c r="L12" i="6"/>
  <c r="L15" i="6"/>
  <c r="L8" i="6"/>
  <c r="L13" i="6"/>
  <c r="M13" i="4"/>
  <c r="M13" i="6" s="1"/>
  <c r="I18" i="4"/>
  <c r="M8" i="4"/>
  <c r="M8" i="6" s="1"/>
  <c r="M12" i="4"/>
  <c r="M12" i="6" s="1"/>
  <c r="M9" i="4"/>
  <c r="M9" i="6" s="1"/>
  <c r="L10" i="6"/>
  <c r="M15" i="4"/>
  <c r="M15" i="6" s="1"/>
  <c r="M5" i="4"/>
  <c r="M5" i="6" s="1"/>
  <c r="M6" i="4"/>
  <c r="M6" i="6" s="1"/>
  <c r="L7" i="6"/>
  <c r="M7" i="4"/>
  <c r="M7" i="6" s="1"/>
  <c r="L17" i="4"/>
  <c r="L17" i="6" s="1"/>
  <c r="F17" i="6"/>
  <c r="M10" i="4"/>
  <c r="M10" i="6" s="1"/>
  <c r="M11" i="4"/>
  <c r="M11" i="6" s="1"/>
  <c r="L11" i="6"/>
  <c r="F16" i="6"/>
  <c r="L16" i="4"/>
  <c r="M17" i="4" l="1"/>
  <c r="M17" i="6" s="1"/>
  <c r="L18" i="4"/>
  <c r="F18" i="6"/>
  <c r="M16" i="4"/>
  <c r="M18" i="4" l="1"/>
  <c r="J4" i="6" l="1"/>
  <c r="I4" i="5"/>
  <c r="I4" i="6" s="1"/>
  <c r="J16" i="5"/>
  <c r="I16" i="5" s="1"/>
  <c r="J16" i="6" l="1"/>
  <c r="L4" i="5"/>
  <c r="L4" i="6" s="1"/>
  <c r="I18" i="5"/>
  <c r="I18" i="6" s="1"/>
  <c r="L16" i="5"/>
  <c r="I16" i="6"/>
  <c r="J18" i="5"/>
  <c r="J18" i="6" s="1"/>
  <c r="M4" i="5" l="1"/>
  <c r="M4" i="6" s="1"/>
  <c r="L18" i="5"/>
  <c r="M16" i="5"/>
  <c r="M16" i="6" s="1"/>
  <c r="L16" i="6"/>
  <c r="M18" i="5" l="1"/>
  <c r="M18" i="6" s="1"/>
  <c r="L18" i="6"/>
</calcChain>
</file>

<file path=xl/sharedStrings.xml><?xml version="1.0" encoding="utf-8"?>
<sst xmlns="http://schemas.openxmlformats.org/spreadsheetml/2006/main" count="1370" uniqueCount="633">
  <si>
    <t>Propozycje zmian w ramach przeglądu śródokresowegoA1:I9G19A1:J9A1:X9G19A1:J9A1:AK10G19A1:J9A1:BC10G19A1:J9A1:BB10A1:BA10A1:AZ10A1:AY10A1:AX10A1:AW10A1:AV10A1:AU10A1:AT10A1:AS10A1:AR10A1:AQ10A1:AP10A1:AO10A1:AN10A1:AM10A1:AL10A1:AK10A1:AJ10A1:AI10A1:AH10A1:AG10A1:AF10A1:AE10A1:AD10A1:AC10A1:AB10A1:AA10A1:Z10A1:Y10A1:X10A1:W10A1:V10A1:U10A1:T10A1:S10A1:R10A1:Q10A1:P10A1:O10A1:N10A1:M10A1:L10A1:K10A1:J10G19A1:J9G19A1:J9A1:I10G19A1:J9A1:H10G19A1:J9A1:G10A1:G11A1:H11A1:H10A1:I10A1:I11A1:I10A1:I13A1:I16G19A1:J9A1:I17G19A1:J9A1:I18GA1:I25</t>
  </si>
  <si>
    <r>
      <t xml:space="preserve">Program 
</t>
    </r>
    <r>
      <rPr>
        <b/>
        <sz val="12"/>
        <color theme="1"/>
        <rFont val="Calibri"/>
        <family val="2"/>
        <charset val="238"/>
        <scheme val="minor"/>
      </rPr>
      <t>(</t>
    </r>
    <r>
      <rPr>
        <b/>
        <i/>
        <sz val="12"/>
        <color theme="1"/>
        <rFont val="Calibri"/>
        <family val="2"/>
        <charset val="238"/>
        <scheme val="minor"/>
      </rPr>
      <t>wybór wartości z listy rozwijanej</t>
    </r>
    <r>
      <rPr>
        <b/>
        <sz val="12"/>
        <color theme="1"/>
        <rFont val="Calibri"/>
        <family val="2"/>
        <charset val="238"/>
        <scheme val="minor"/>
      </rPr>
      <t>)</t>
    </r>
  </si>
  <si>
    <t>Fundusze Europejskie dla Świętokrzyskiego 2021-2027</t>
  </si>
  <si>
    <t>Czy w wyniku przeglądu śródokresowego dokonywana jest zmiana PR inna niż uwolnienie kwoty elastyczności?
(Proszę zaznaczyć krzyżyk w odpowiedniej komórce. Jeżeli wybiorą Państwo "nie" nie ma konieczności dalszego wypełniania pliku.)</t>
  </si>
  <si>
    <t>tak</t>
  </si>
  <si>
    <t>nie</t>
  </si>
  <si>
    <t>x</t>
  </si>
  <si>
    <t xml:space="preserve">Numer zmiany </t>
  </si>
  <si>
    <r>
      <t>Cel szczegółowy w którym dokonywana jest zmiana 
(</t>
    </r>
    <r>
      <rPr>
        <i/>
        <sz val="12"/>
        <rFont val="Calibri"/>
        <family val="2"/>
        <scheme val="minor"/>
      </rPr>
      <t>wybór wartości z listy rozwijanej</t>
    </r>
    <r>
      <rPr>
        <sz val="12"/>
        <rFont val="Calibri"/>
        <family val="2"/>
        <scheme val="minor"/>
      </rPr>
      <t>)</t>
    </r>
  </si>
  <si>
    <r>
      <t>Priorytet w którym dokonywana jest zmiana
(</t>
    </r>
    <r>
      <rPr>
        <i/>
        <sz val="12"/>
        <rFont val="Calibri"/>
        <family val="2"/>
        <scheme val="minor"/>
      </rPr>
      <t>wybór wartości z listy rozwijanej</t>
    </r>
    <r>
      <rPr>
        <sz val="12"/>
        <rFont val="Calibri"/>
        <family val="2"/>
        <scheme val="minor"/>
      </rPr>
      <t>)</t>
    </r>
  </si>
  <si>
    <r>
      <t>Rodzaj zmiany 
(</t>
    </r>
    <r>
      <rPr>
        <i/>
        <sz val="12"/>
        <rFont val="Calibri"/>
        <family val="2"/>
        <scheme val="minor"/>
      </rPr>
      <t>wybór wartości z listy rozwijanej</t>
    </r>
    <r>
      <rPr>
        <sz val="12"/>
        <rFont val="Calibri"/>
        <family val="2"/>
        <scheme val="minor"/>
      </rPr>
      <t>)</t>
    </r>
  </si>
  <si>
    <r>
      <t>Czy zmiana wynika z MTR
(</t>
    </r>
    <r>
      <rPr>
        <i/>
        <sz val="12"/>
        <rFont val="Calibri"/>
        <family val="2"/>
        <scheme val="minor"/>
      </rPr>
      <t>wybór wartości z listy rozwijanej</t>
    </r>
    <r>
      <rPr>
        <sz val="12"/>
        <rFont val="Calibri"/>
        <family val="2"/>
        <scheme val="minor"/>
      </rPr>
      <t>)</t>
    </r>
  </si>
  <si>
    <t>Opis proponowanej zmiany</t>
  </si>
  <si>
    <t xml:space="preserve">Uzasadnienie </t>
  </si>
  <si>
    <t>Stanowisko IK UP do przedstawionej zmiany</t>
  </si>
  <si>
    <t>Odniesienie IZ do uwag IK UP</t>
  </si>
  <si>
    <t>Stanowisko KE do przedstawionej zmiany</t>
  </si>
  <si>
    <t>Odniesienie IZ do uwag KE</t>
  </si>
  <si>
    <t>Ostateczne stanowisko strony polskiej</t>
  </si>
  <si>
    <t xml:space="preserve">1. </t>
  </si>
  <si>
    <t>EFRR.CP1.I</t>
  </si>
  <si>
    <t>FESW.01 Fundusze Europejskie dla konkurencyjnej gospodarki</t>
  </si>
  <si>
    <t>kody interwencji/wymiaru teryt.</t>
  </si>
  <si>
    <r>
      <t xml:space="preserve">W Tabeli 4. Wymiar 1 - zakres interwencji - dot. Działania 1.4
</t>
    </r>
    <r>
      <rPr>
        <b/>
        <sz val="13"/>
        <rFont val="Calibri"/>
        <family val="2"/>
        <scheme val="minor"/>
      </rPr>
      <t>Dodanie kodu 026.</t>
    </r>
    <r>
      <rPr>
        <sz val="13"/>
        <rFont val="Calibri"/>
        <family val="2"/>
        <scheme val="minor"/>
      </rPr>
      <t xml:space="preserve"> Wsparcie dla klastrów innowacyjnych, w tym między przedsiębiorstwami, organizacjami badawczymi i organami publicznymi oraz sieciami biznesowymi, z korzyścią głównie dla MŚP z alokacją </t>
    </r>
    <r>
      <rPr>
        <b/>
        <sz val="13"/>
        <rFont val="Calibri"/>
        <family val="2"/>
        <scheme val="minor"/>
      </rPr>
      <t>2 mln EUR</t>
    </r>
    <r>
      <rPr>
        <sz val="13"/>
        <rFont val="Calibri"/>
        <family val="2"/>
        <scheme val="minor"/>
      </rPr>
      <t xml:space="preserve">
</t>
    </r>
    <r>
      <rPr>
        <b/>
        <sz val="13"/>
        <rFont val="Calibri"/>
        <family val="2"/>
        <scheme val="minor"/>
      </rPr>
      <t>Zmniejszenie KI 0</t>
    </r>
    <r>
      <rPr>
        <b/>
        <strike/>
        <sz val="13"/>
        <rFont val="Calibri"/>
        <family val="2"/>
        <charset val="238"/>
        <scheme val="minor"/>
      </rPr>
      <t>23</t>
    </r>
    <r>
      <rPr>
        <b/>
        <sz val="13"/>
        <color rgb="FF00CC66"/>
        <rFont val="Calibri"/>
        <family val="2"/>
        <charset val="238"/>
        <scheme val="minor"/>
      </rPr>
      <t xml:space="preserve"> 27</t>
    </r>
    <r>
      <rPr>
        <b/>
        <sz val="13"/>
        <rFont val="Calibri"/>
        <family val="2"/>
        <scheme val="minor"/>
      </rPr>
      <t xml:space="preserve"> o 2 mln EUR do wartości 2 mln EUR</t>
    </r>
  </si>
  <si>
    <r>
      <t xml:space="preserve">Dodanie kodu jest niezbędne z uwagi na zaplanowany w </t>
    </r>
    <r>
      <rPr>
        <b/>
        <sz val="13"/>
        <rFont val="Calibri"/>
        <family val="2"/>
        <charset val="238"/>
        <scheme val="minor"/>
      </rPr>
      <t>Działaniu 1.</t>
    </r>
    <r>
      <rPr>
        <sz val="13"/>
        <rFont val="Calibri"/>
        <family val="2"/>
        <scheme val="minor"/>
      </rPr>
      <t xml:space="preserve">4 typ projektu, pn.: </t>
    </r>
    <r>
      <rPr>
        <i/>
        <sz val="13"/>
        <rFont val="Calibri"/>
        <family val="2"/>
        <scheme val="minor"/>
      </rPr>
      <t>budowanie i wzmacnianie powiązań klastrowych.</t>
    </r>
    <r>
      <rPr>
        <sz val="13"/>
        <rFont val="Calibri"/>
        <family val="2"/>
        <scheme val="minor"/>
      </rPr>
      <t xml:space="preserve">  
Właściwe przypisanie zakresu interwencji jest istotne z punktu widzenia monitorowania postępu w realizacji Programu. Przekazywane do KE zbiorcze dane z wykonania Programu, na podstawie art. 42 Rozporządzenia Finansowego, obejmują m.in. informacje na temat wybranych operacji w podziale na zakres/kody interwencji, stąd też konieczne jest zapewnienie odpowiednich zapisów na poziomie Programu. Proponowana zmiana ma na celu minimalizację czynników mogących ograniczyć wdrażanie cs 1.1 w kontekście Zalecenia 2 (CSR 2) dot. przyspieszenia wdrażania programów polityki spójności. Ponadto zgodnie z motywem nr 21 CSR ważne jest, aby Polska inwestowała w innowacyjną i inteligentną transformację gospodarczą oraz zacieśniała współpracę między środowiskiem naukowym a przedsiębiorstwami.</t>
    </r>
  </si>
  <si>
    <t>Brak uwag</t>
  </si>
  <si>
    <t>Uwaga: skorygowano wnioskowaną zmianę - zmniejszenie o 2 mln z kodu 027 a nie z kodu 023</t>
  </si>
  <si>
    <t xml:space="preserve">2. </t>
  </si>
  <si>
    <r>
      <t xml:space="preserve">W Tabeli 4. Wymiar 1 - zakres interwencji - dot. Działania 1.2
</t>
    </r>
    <r>
      <rPr>
        <b/>
        <sz val="13"/>
        <rFont val="Calibri"/>
        <family val="2"/>
        <scheme val="minor"/>
      </rPr>
      <t xml:space="preserve">Dodanie kodów: </t>
    </r>
    <r>
      <rPr>
        <sz val="13"/>
        <rFont val="Calibri"/>
        <family val="2"/>
        <scheme val="minor"/>
      </rPr>
      <t xml:space="preserve">
</t>
    </r>
    <r>
      <rPr>
        <b/>
        <sz val="13"/>
        <rFont val="Calibri"/>
        <family val="2"/>
        <scheme val="minor"/>
      </rPr>
      <t>010.</t>
    </r>
    <r>
      <rPr>
        <sz val="13"/>
        <rFont val="Calibri"/>
        <family val="2"/>
        <scheme val="minor"/>
      </rPr>
      <t xml:space="preserve"> Działania badawcze i innowacyjne w MŚP, w tym tworzenie sieci kontaktów </t>
    </r>
    <r>
      <rPr>
        <b/>
        <sz val="13"/>
        <rFont val="Calibri"/>
        <family val="2"/>
        <scheme val="minor"/>
      </rPr>
      <t>(</t>
    </r>
    <r>
      <rPr>
        <b/>
        <strike/>
        <sz val="13"/>
        <rFont val="Calibri"/>
        <family val="2"/>
        <charset val="238"/>
        <scheme val="minor"/>
      </rPr>
      <t xml:space="preserve">10 </t>
    </r>
    <r>
      <rPr>
        <sz val="13"/>
        <color rgb="FF00CC66"/>
        <rFont val="Calibri"/>
        <family val="2"/>
        <charset val="238"/>
        <scheme val="minor"/>
      </rPr>
      <t>9</t>
    </r>
    <r>
      <rPr>
        <b/>
        <strike/>
        <sz val="13"/>
        <rFont val="Calibri"/>
        <family val="2"/>
        <charset val="238"/>
        <scheme val="minor"/>
      </rPr>
      <t xml:space="preserve"> </t>
    </r>
    <r>
      <rPr>
        <b/>
        <sz val="13"/>
        <rFont val="Calibri"/>
        <family val="2"/>
        <scheme val="minor"/>
      </rPr>
      <t xml:space="preserve">mln EUR) </t>
    </r>
    <r>
      <rPr>
        <sz val="13"/>
        <rFont val="Calibri"/>
        <family val="2"/>
        <scheme val="minor"/>
      </rPr>
      <t xml:space="preserve">
</t>
    </r>
    <r>
      <rPr>
        <b/>
        <sz val="13"/>
        <rFont val="Calibri"/>
        <family val="2"/>
        <scheme val="minor"/>
      </rPr>
      <t xml:space="preserve">011. </t>
    </r>
    <r>
      <rPr>
        <sz val="13"/>
        <rFont val="Calibri"/>
        <family val="2"/>
        <scheme val="minor"/>
      </rPr>
      <t xml:space="preserve">Działania badawcze i innowacyjne w dużych przedsiębiorstwach, w tym tworzenie sieci kontaktów </t>
    </r>
    <r>
      <rPr>
        <b/>
        <sz val="13"/>
        <rFont val="Calibri"/>
        <family val="2"/>
        <scheme val="minor"/>
      </rPr>
      <t xml:space="preserve">(3 mln EUR), </t>
    </r>
    <r>
      <rPr>
        <sz val="13"/>
        <rFont val="Calibri"/>
        <family val="2"/>
        <scheme val="minor"/>
      </rPr>
      <t xml:space="preserve"> co umożliwi wsparcie projektów dotyczących prac B+R w obszarach innych niż określone w kodzie 029. 
Środki na KI 010 w wys.: </t>
    </r>
    <r>
      <rPr>
        <strike/>
        <sz val="13"/>
        <rFont val="Calibri"/>
        <family val="2"/>
        <charset val="238"/>
        <scheme val="minor"/>
      </rPr>
      <t>10</t>
    </r>
    <r>
      <rPr>
        <sz val="13"/>
        <rFont val="Calibri"/>
        <family val="2"/>
        <scheme val="minor"/>
      </rPr>
      <t xml:space="preserve"> </t>
    </r>
    <r>
      <rPr>
        <sz val="13"/>
        <color rgb="FF00CC66"/>
        <rFont val="Calibri"/>
        <family val="2"/>
        <charset val="238"/>
        <scheme val="minor"/>
      </rPr>
      <t>9</t>
    </r>
    <r>
      <rPr>
        <sz val="13"/>
        <rFont val="Calibri"/>
        <family val="2"/>
        <scheme val="minor"/>
      </rPr>
      <t xml:space="preserve">mln EUR oraz KI 011 w wys.: 3 mln EUR - pochodzą z KI 029.                                                                                </t>
    </r>
  </si>
  <si>
    <r>
      <t xml:space="preserve">W CP1.I </t>
    </r>
    <r>
      <rPr>
        <b/>
        <sz val="13"/>
        <rFont val="Calibri"/>
        <family val="2"/>
        <scheme val="minor"/>
      </rPr>
      <t>(Działanie 1.2)</t>
    </r>
    <r>
      <rPr>
        <sz val="13"/>
        <rFont val="Calibri"/>
        <family val="2"/>
        <scheme val="minor"/>
      </rPr>
      <t xml:space="preserve"> zaplanowano działania związane z pracami B+R dla przedsiębiorstw. Całość alokacji na realizację ww. prac B+R przypisano do kodu interwencji 029. P</t>
    </r>
    <r>
      <rPr>
        <i/>
        <sz val="13"/>
        <rFont val="Calibri"/>
        <family val="2"/>
        <scheme val="minor"/>
      </rPr>
      <t>rocesy badawcze i innowacyjne, transfer technologii i współpraca między przedsiębiorstwami, ośrodkami badań naukowych i uniwersytetami koncentrujące się na gospodarce niskoemisyjnej, odporności i przystosowaniu się do zmiany klimatu.</t>
    </r>
    <r>
      <rPr>
        <sz val="13"/>
        <rFont val="Calibri"/>
        <family val="2"/>
        <scheme val="minor"/>
      </rPr>
      <t xml:space="preserve"> Mając na uwadze, iż zapotrzebowanie ze strony przedsiębiorstw, dotyczy prowadzenia prac B+R w różnych obszarach gospodarczych, określonych w  RIS woj. świętokrzyskiego, zasadnym jest wprowadzenie kodu 010. </t>
    </r>
    <r>
      <rPr>
        <i/>
        <sz val="13"/>
        <rFont val="Calibri"/>
        <family val="2"/>
        <scheme val="minor"/>
      </rPr>
      <t>Działania badawcze i innowacyjne w MŚP, w tym tworzenie sieci kontaktów  oraz wprowadzenie</t>
    </r>
    <r>
      <rPr>
        <sz val="13"/>
        <rFont val="Calibri"/>
        <family val="2"/>
        <scheme val="minor"/>
      </rPr>
      <t xml:space="preserve"> kodu 011. </t>
    </r>
    <r>
      <rPr>
        <i/>
        <sz val="13"/>
        <rFont val="Calibri"/>
        <family val="2"/>
        <scheme val="minor"/>
      </rPr>
      <t>Działania badawcze i innowacyjne w dużych przedsiębiorstwach, w tym tworzenie sieci kontaktów</t>
    </r>
    <r>
      <rPr>
        <sz val="13"/>
        <rFont val="Calibri"/>
        <family val="2"/>
        <scheme val="minor"/>
      </rPr>
      <t>. W opinii IZ, procesy badawcze powinny być również przeprowadzone w zakresie rozwoju innych technologii, np. w obszarze zdrowia, przemysł metalowo-odlewniczy, zasobooszczędne budownictwo. Jednocześnie poszerzenie kodów interwencji w obszarze prac B+R umożliwi aplikowanie przedsiębiorstwom, które prowadzą prace badawcze w innych, równie ważnych branżach technologicznych. Zmiana ta ułatwi monitorowanie wsparcia i  zachowanie transparentności interwencji w ramach CP1, w szczególności w ramach wsparcia udzielanego MŚP i dużym przedsiębiorstwom. Ponadto proponowana zmiana ma na celu minimalizację czynników mogących sztucznie ograniczyć wdrażanie cs 1.1 w kontekście Zalecenia 2 (CSR 2) dot. przyspieszenia wdrażania programów polityki spójności.
Właściwe określenie zakresu interwencji jest istotne z punktu widzenia monitorowania postępu w realizacji Programu. Przekazywane do Komisji Europejskiej zbiorcze dane z wykonania Programu, na podstawie art. 42 Rozporządzenia Finansowego, obejmują m.in. informacje na temat wybranych operacji w podziale na zakres/kody interwencji, stąd też konieczne jest zapewnienie odpowiednich zapisów na poziomie Programu.</t>
    </r>
  </si>
  <si>
    <t>Uwaga: skorygowano wnioskowaną zmianę. Na nowy kod 010 przesuwa się 9 mln EUR a nie pierwotnie zgłoszone 10 mln EUR.</t>
  </si>
  <si>
    <t xml:space="preserve">3. </t>
  </si>
  <si>
    <r>
      <t xml:space="preserve">W Tabeli 4. Wymiar 1 - zakres interwencji
</t>
    </r>
    <r>
      <rPr>
        <b/>
        <sz val="13"/>
        <rFont val="Calibri"/>
        <family val="2"/>
        <scheme val="minor"/>
      </rPr>
      <t>Zmniejszenie alokacji kodu</t>
    </r>
    <r>
      <rPr>
        <sz val="13"/>
        <rFont val="Calibri"/>
        <family val="2"/>
        <scheme val="minor"/>
      </rPr>
      <t>:
-</t>
    </r>
    <r>
      <rPr>
        <b/>
        <sz val="13"/>
        <rFont val="Calibri"/>
        <family val="2"/>
        <scheme val="minor"/>
      </rPr>
      <t xml:space="preserve">  029 Procesy badawcze</t>
    </r>
    <r>
      <rPr>
        <sz val="13"/>
        <rFont val="Calibri"/>
        <family val="2"/>
        <scheme val="minor"/>
      </rPr>
      <t xml:space="preserve"> i innowacyjne, transfer technologii i współpraca między przedsiębiorstwami, ośrodkami badań naukowych i uniwersytetami koncentrujące się na gospodarce niskoemisyjnej, odporności i przystosowaniu się do zmiany klimatu o </t>
    </r>
    <r>
      <rPr>
        <strike/>
        <sz val="13"/>
        <rFont val="Calibri"/>
        <family val="2"/>
        <charset val="238"/>
        <scheme val="minor"/>
      </rPr>
      <t>10</t>
    </r>
    <r>
      <rPr>
        <sz val="13"/>
        <rFont val="Calibri"/>
        <family val="2"/>
        <scheme val="minor"/>
      </rPr>
      <t xml:space="preserve"> </t>
    </r>
    <r>
      <rPr>
        <b/>
        <sz val="13"/>
        <color rgb="FF227800"/>
        <rFont val="Calibri"/>
        <family val="2"/>
        <charset val="238"/>
        <scheme val="minor"/>
      </rPr>
      <t>12</t>
    </r>
    <r>
      <rPr>
        <sz val="13"/>
        <rFont val="Calibri"/>
        <family val="2"/>
        <scheme val="minor"/>
      </rPr>
      <t xml:space="preserve"> mln EUR. 
Przed zmianą:
kod 029 - 15 mln EUR
</t>
    </r>
    <r>
      <rPr>
        <b/>
        <sz val="13"/>
        <rFont val="Calibri"/>
        <family val="2"/>
        <scheme val="minor"/>
      </rPr>
      <t>Po zmianie:
kod 029 -  3 mln EUR</t>
    </r>
  </si>
  <si>
    <t>Proponowana zmiana nie wpływa negatywnie na utrzymanie wymaganej dla Programu koncentracji tematycznej w obszarze klimatu.
Niemniej jednak prosimy o informację czy planowane jest zwiększenie kwot w ramach innego działania realizującego zobowiązania Programu w obszarze klimatu.</t>
  </si>
  <si>
    <t xml:space="preserve">4. </t>
  </si>
  <si>
    <r>
      <t xml:space="preserve">W Tabeli 4. Wymiar 1 - zakres interwencji
Realokacja między kodami:
- </t>
    </r>
    <r>
      <rPr>
        <b/>
        <sz val="13"/>
        <rFont val="Calibri"/>
        <family val="2"/>
        <scheme val="minor"/>
      </rPr>
      <t xml:space="preserve">7 mln EUR z KI 002 </t>
    </r>
    <r>
      <rPr>
        <sz val="13"/>
        <rFont val="Calibri"/>
        <family val="2"/>
        <scheme val="minor"/>
      </rPr>
      <t xml:space="preserve">Inwestycje w środki trwałe, w tym infrastrukturę badawczą, w małych i średnich przedsiębiorstwach (w tym prywatnych ośrodkach badawczych) bezpośrednio związane z działaniami badawczymi i innowacyjnymi  </t>
    </r>
    <r>
      <rPr>
        <b/>
        <sz val="13"/>
        <rFont val="Calibri"/>
        <family val="2"/>
        <scheme val="minor"/>
      </rPr>
      <t>do KI 0</t>
    </r>
    <r>
      <rPr>
        <sz val="13"/>
        <rFont val="Calibri"/>
        <family val="2"/>
        <scheme val="minor"/>
      </rPr>
      <t xml:space="preserve">04 Inwestycje w środki trwałe, w tym infrastrukturę badawczą, w publicznych ośrodkach badawczych i instytucjach szkolnictwa wyższego bezpośrednio związane z działaniami badawczymi i innowacyjnymi.
Przed zmianą:
kod 002 - 15 mln EUR
kod 004 - 50 mln EUR
</t>
    </r>
    <r>
      <rPr>
        <b/>
        <sz val="13"/>
        <rFont val="Calibri"/>
        <family val="2"/>
        <scheme val="minor"/>
      </rPr>
      <t>Po zmianie:
kod 002 - 8 mln EUR (- 7 mln EUR)
kod 004 - 57 mln EUR (+ 7 mln EUR)</t>
    </r>
  </si>
  <si>
    <t xml:space="preserve">5. </t>
  </si>
  <si>
    <r>
      <t xml:space="preserve">W Tabeli 4. Wymiar 1 - zakres interwencji
</t>
    </r>
    <r>
      <rPr>
        <b/>
        <sz val="13"/>
        <rFont val="Calibri"/>
        <family val="2"/>
        <charset val="238"/>
        <scheme val="minor"/>
      </rPr>
      <t>Zmniejszenie alokacji KI:</t>
    </r>
    <r>
      <rPr>
        <sz val="13"/>
        <rFont val="Calibri"/>
        <family val="2"/>
        <charset val="238"/>
        <scheme val="minor"/>
      </rPr>
      <t xml:space="preserve">
</t>
    </r>
    <r>
      <rPr>
        <b/>
        <sz val="13"/>
        <rFont val="Calibri"/>
        <family val="2"/>
        <charset val="238"/>
        <scheme val="minor"/>
      </rPr>
      <t>003</t>
    </r>
    <r>
      <rPr>
        <sz val="13"/>
        <rFont val="Calibri"/>
        <family val="2"/>
        <charset val="238"/>
        <scheme val="minor"/>
      </rPr>
      <t xml:space="preserve"> Inwestycje w środki trwałe, w tym infrastrukturę badawczą, w dużych przedsiębiorstwach bezpośrednio związane z działaniami badawczymi i innowacyjnymi o 4 mln EUR 
Aktualny zapis:
kod 003 – 7 mln EUR 
Po zmianie:
kod 003 –  3 mln EUR  (- 4 mln EUR)</t>
    </r>
  </si>
  <si>
    <t>Proponuje się przeniesienie 4 mln EUR z KI 003 (w ramach kwoty elastyczności) do Priorytetu 2 - cs 2.2 . W ogłoszonym dotychczas naborze w ramach Działania 1.2. żaden duży przedsiębiorca nie złożył wniosku o dofinansowanie. Proponowana zmiana jest zgodna z Zaleceniem Rady na 2024 r. w zakresie promowania wykorzystania zielonej energii i odchodzenia od paliw kopalnych, a także CSR 2 dot. przyspieszenia wdrażania programów polityki spójności.</t>
  </si>
  <si>
    <t>Uwaga - zmiana kwoty przenoszonej z KI 003 z 3 mln EUR na 4 mln EUR oraz zmiana celu przeniesienia - na P2</t>
  </si>
  <si>
    <t xml:space="preserve">6. </t>
  </si>
  <si>
    <t>finanse</t>
  </si>
  <si>
    <t>W Tabeli 11.- realokacja  4 mln EUR z kwoty elastyczności Priorytetu 1 wynoszącej 34 622 499 EUR  do Priorytetu 2. W Priorytecie 1 po zmianie zostaje 30 622 499 EUR - przeniesienie 4 mln z kodu 003, zgodnie z opisem w komórce powyżej.</t>
  </si>
  <si>
    <t xml:space="preserve">Środki w wysokości 4 mln EUR zdejmowane są z Działania 1.2 - kod interwencji 003. Przesunięcie kwoty elastyczności do Priorytetu 2. spowoduje zmniejszenie alokacji dedykowanej na Cel Polityki 1. Aktualnie na CP 1 przeznaczono 214 976 615 EUR (21,3% alokacji EFRR bez PT), czyli po zmniejszeniu o ww. 4 mln EUR  wyniesie 210 976 615 mln EUR (20,1% alokacji EFRR bez PT).
Jednocześnie zmiana ta wpływa na zwiększenie o 4 mln EUR alokacji CP 2, która aktualnie wynosi 379 800 000 EUR (po zwiększeniu wyniesie 383 800 000 EUR)  
</t>
  </si>
  <si>
    <t>brak uwag</t>
  </si>
  <si>
    <t xml:space="preserve">7. </t>
  </si>
  <si>
    <t>wskaźniki</t>
  </si>
  <si>
    <r>
      <rPr>
        <sz val="13"/>
        <rFont val="Calibri"/>
        <family val="2"/>
        <charset val="238"/>
        <scheme val="minor"/>
      </rPr>
      <t>Zmiana wartości docelowej wskaźników produktu:</t>
    </r>
    <r>
      <rPr>
        <b/>
        <sz val="13"/>
        <rFont val="Calibri"/>
        <family val="2"/>
        <charset val="238"/>
        <scheme val="minor"/>
      </rPr>
      <t xml:space="preserve">
RCO01 Przedsiębiorstwa objęte wsparciem (w tym: mikro, małe, średnie, duże)
</t>
    </r>
    <r>
      <rPr>
        <sz val="13"/>
        <rFont val="Calibri"/>
        <family val="2"/>
        <charset val="238"/>
        <scheme val="minor"/>
      </rPr>
      <t xml:space="preserve">Aktualna wartość: 269 
Po zmianie: 256
</t>
    </r>
    <r>
      <rPr>
        <b/>
        <sz val="13"/>
        <rFont val="Calibri"/>
        <family val="2"/>
        <charset val="238"/>
        <scheme val="minor"/>
      </rPr>
      <t xml:space="preserve">RCO02. Przedsiębiorstwa objęte wsparciem w formie dotacji
</t>
    </r>
    <r>
      <rPr>
        <sz val="13"/>
        <rFont val="Calibri"/>
        <family val="2"/>
        <charset val="238"/>
        <scheme val="minor"/>
      </rPr>
      <t xml:space="preserve">Aktualna wartość: 44 
Po zmianie: 85
</t>
    </r>
    <r>
      <rPr>
        <b/>
        <sz val="13"/>
        <rFont val="Calibri"/>
        <family val="2"/>
        <charset val="238"/>
        <scheme val="minor"/>
      </rPr>
      <t xml:space="preserve">RCO010. Przedsiębiorstwa współpracujące z organizacjami badawczymi
</t>
    </r>
    <r>
      <rPr>
        <sz val="13"/>
        <rFont val="Calibri"/>
        <family val="2"/>
        <charset val="238"/>
        <scheme val="minor"/>
      </rPr>
      <t xml:space="preserve">Aktualna wartość: 10 
Po zmianie: 8
</t>
    </r>
    <r>
      <rPr>
        <b/>
        <sz val="13"/>
        <rFont val="Calibri"/>
        <family val="2"/>
        <charset val="238"/>
        <scheme val="minor"/>
      </rPr>
      <t xml:space="preserve">PLRO007. Liczba realizowanych projektów B+R
</t>
    </r>
    <r>
      <rPr>
        <sz val="13"/>
        <rFont val="Calibri"/>
        <family val="2"/>
        <charset val="238"/>
        <scheme val="minor"/>
      </rPr>
      <t xml:space="preserve">Aktualna wartość: 46 
Po zmianie: 39
</t>
    </r>
    <r>
      <rPr>
        <b/>
        <sz val="13"/>
        <rFont val="Calibri"/>
        <family val="2"/>
        <charset val="238"/>
        <scheme val="minor"/>
      </rPr>
      <t xml:space="preserve">RCO04. Przedsiębiorstwa otrzymujące wsparcie niefinansowe
</t>
    </r>
    <r>
      <rPr>
        <sz val="13"/>
        <rFont val="Calibri"/>
        <family val="2"/>
        <charset val="238"/>
        <scheme val="minor"/>
      </rPr>
      <t>Aktualna wartość: 225 
Po zmianie: 171</t>
    </r>
  </si>
  <si>
    <t xml:space="preserve">W związku z przedstawioną propozycją zmniejszenia łącznie o 11 mln EUR alokacji na wsparcie infrastruktury oraz prace badawczo-rozwojowe dla przedsiębiorstw (zmniejszenie środków na kodach 002 i 003), stosownej zmianie ulegają wskaźniki produktu, które odnoszą się do przedmiotowego wsparcia, tj. RCO010, PLRO007.
Z uwagi na fakt, iż zmianie uległa koncepcja wdrażania wsparcia w postaci proinnowacyjnych usług doradczych dla MŚP, konieczna jest zmiana wskaźników RCO004 oraz RCO002, polegająca na „przesunięciu” 54 MŚP (8 mln PLN - alokacja na usługi doradcze / 150 tyś PLN - jednostkowe wsparcie dla MŚP) z RCO04 – MŚP objęte wsparciem niefinansowym do RCO02 – MŚP objęte wsparciem w formie dotacji. </t>
  </si>
  <si>
    <t xml:space="preserve">8. </t>
  </si>
  <si>
    <r>
      <rPr>
        <sz val="13"/>
        <rFont val="Calibri"/>
        <family val="2"/>
        <charset val="238"/>
        <scheme val="minor"/>
      </rPr>
      <t>Zmiana wartości docelowej wskaźników rezultatu:</t>
    </r>
    <r>
      <rPr>
        <b/>
        <sz val="13"/>
        <rFont val="Calibri"/>
        <family val="2"/>
        <charset val="238"/>
        <scheme val="minor"/>
      </rPr>
      <t xml:space="preserve">
RCR01. Miejsca pracy utworzone we wspieranych jednostkach
</t>
    </r>
    <r>
      <rPr>
        <sz val="13"/>
        <rFont val="Calibri"/>
        <family val="2"/>
        <charset val="238"/>
        <scheme val="minor"/>
      </rPr>
      <t xml:space="preserve">Aktualna wartość: 113 
Po zmianie: 83
</t>
    </r>
    <r>
      <rPr>
        <b/>
        <sz val="13"/>
        <rFont val="Calibri"/>
        <family val="2"/>
        <charset val="238"/>
        <scheme val="minor"/>
      </rPr>
      <t xml:space="preserve">RCR02. Inwestycje prywatne uzupełniające wsparcie publiczne (w tym: dotacje, instrumenty finansowe)
</t>
    </r>
    <r>
      <rPr>
        <sz val="13"/>
        <rFont val="Calibri"/>
        <family val="2"/>
        <charset val="238"/>
        <scheme val="minor"/>
      </rPr>
      <t xml:space="preserve">Aktualna wartość: 27 880 000 
Po zmianie: 13 000 000
</t>
    </r>
    <r>
      <rPr>
        <b/>
        <sz val="13"/>
        <rFont val="Calibri"/>
        <family val="2"/>
        <charset val="238"/>
        <scheme val="minor"/>
      </rPr>
      <t xml:space="preserve">RCR03. Małe i średnie przedsiębiorstwa (MŚP) wprowadzające innowacje produktowe lub procesowe
</t>
    </r>
    <r>
      <rPr>
        <sz val="13"/>
        <rFont val="Calibri"/>
        <family val="2"/>
        <charset val="238"/>
        <scheme val="minor"/>
      </rPr>
      <t xml:space="preserve">Aktualna wartość: 40
Po zmianie: 28
</t>
    </r>
    <r>
      <rPr>
        <b/>
        <sz val="13"/>
        <rFont val="Calibri"/>
        <family val="2"/>
        <charset val="238"/>
        <scheme val="minor"/>
      </rPr>
      <t xml:space="preserve">RCR06. Złożone wnioski patentowe
</t>
    </r>
    <r>
      <rPr>
        <sz val="13"/>
        <rFont val="Calibri"/>
        <family val="2"/>
        <charset val="238"/>
        <scheme val="minor"/>
      </rPr>
      <t>Aktualna wartość: 18
Po zmianie: 15</t>
    </r>
  </si>
  <si>
    <t>W związku z przedstawioną propozycją zmniejszenia o 11 mln EUR alokacji na wsparcie infrastruktury oraz prace badawczo-rozwojowe dla przedsiębiorstw (zmniejszenie środków na kodach 002 i 003), stosownej zmianie ulegają wskaźniki rezultatu, które odnoszą się do przedmiotowego wsparcia. 
Dodatkowo uwzględnić należy, że wkład własny GUM będzie pochodził w całości z właściwej części BP przypisanej do GUM), nie jest zatem możliwe uznanie, że wkład odnoszący się do części wydatków w projekcie przypisanych GUM będzie spełniał przesłanki do uznania go za wkład prywatny realizujący wskaźnik PLRR002.</t>
  </si>
  <si>
    <t xml:space="preserve">9. </t>
  </si>
  <si>
    <r>
      <t xml:space="preserve">W Tabeli 4. Wymiar 1 - zakres interwencji
</t>
    </r>
    <r>
      <rPr>
        <b/>
        <sz val="13"/>
        <rFont val="Calibri"/>
        <family val="2"/>
        <scheme val="minor"/>
      </rPr>
      <t>Realokacja pomiędzy kodami:</t>
    </r>
    <r>
      <rPr>
        <sz val="13"/>
        <rFont val="Calibri"/>
        <family val="2"/>
        <scheme val="minor"/>
      </rPr>
      <t xml:space="preserve">
</t>
    </r>
    <r>
      <rPr>
        <b/>
        <sz val="13"/>
        <rFont val="Calibri"/>
        <family val="2"/>
        <scheme val="minor"/>
      </rPr>
      <t>Aktualnie:
002 – 15 mln EUR (- 7 mln EUR)
003 - 7 mln EUR (- 4 mln EUR)
004 - 50 mln
023 - 6 mln EUR
027 - 4 mln EUR
029 - 15 mln EUR
Po zmianie:
002  - 8 mln EUR (- 7 mln EUR)
003 - 3 mln EUR (- 4 mln EUR)
004 - 57 mln EUR (+ 7 mln EUR)
010 - 9 mln EUR (nowy KI)
011 - 3 mln EUR (nowy KI)
023 - 6 mln EUR (bez zmian)
026 - 2 mln EUR (nowy KI)
027 - 2 mln EUR (- 2 mln EUR)
029 - 3 mln EUR (-12 mln EUR)</t>
    </r>
  </si>
  <si>
    <t>Komórka pomocnicza - podsumowanie opisanych powyżej zmian kodów w Priorytecie 1, cs I.1, w tym kwoty elastyczności</t>
  </si>
  <si>
    <t xml:space="preserve">10. </t>
  </si>
  <si>
    <t>EFRR.CP1.III</t>
  </si>
  <si>
    <r>
      <t xml:space="preserve">W Tabeli 4. Wymiar 1 - zakres interwencji
Przesunięcie 7 mln EUR z kodu 021. Rozwój działalności i umiędzynarodowienie MŚP, w tym inwestycje produkcyjne do kodu 020. Infrastruktura biznesowa dla MŚP (w tym parki i obiekty przemysłowe). 
Aktualny zapis:
kod 020 - 15,5 mln EUR
kod 021 - 59,5 mln EUR
</t>
    </r>
    <r>
      <rPr>
        <b/>
        <sz val="13"/>
        <color theme="1"/>
        <rFont val="Calibri"/>
        <family val="2"/>
        <scheme val="minor"/>
      </rPr>
      <t>Po zmianie:
kod 020 - 22,5 mln EUR
kod 021 - 52,5 mln EUR</t>
    </r>
  </si>
  <si>
    <t>Mając na uwadze, iż w ramach kodu 021 realizowany będzie jeden projekt w zakresie umiędzynarodowienia MŚP, który nie wyczerpuje zaplanowanej pierwotnie alokacji zachodzi konieczności przesunięcia środków na zakres interwencji 020, gdzie w ramach Działania 1.7 zaplanowane zostały działania służące poprawie warunków do rozwoju przedsiębiorczości. Proponowana zmiana ma na celu minimalizację czynników mogących  ograniczyć wdrażanie cs 1.3 w kontekście Zalecenia 2 (CSR 2) dot. przyspieszenia wdrażania programów polityki spójności.</t>
  </si>
  <si>
    <t>Prosimy o podanie szczegółowego wyjaśnienia na co konkretnie będą przeznaczone środki.
Przypominamy jednocześnie, że wsparcie na otoczenie biznesu (wsparcie dla IOB oraz na infrastrukturę IOB) może być udzielone pod warunkami uzgodnionymi i zaakceptowanymi przez Państwa w trakcie negocjacji programów operacyjnych. Zgodnie z tymi warunkami co do zasady  ze środków programu nie można tworzyć nowych IOB, zarówno w rozumieniu utworzenia IOB bez fizycznej budowy lub rozbudowy, jak również w rozumieniu inwestycji w infrastrukturę fizyczną - poza wyjątkowymi, jednoznacznie i indywidualnie uzasadnionymi przypadkami. W pierwszej kolejności należy koncentrować się na zasobach i kompetencjach istniejących IOB, infrastruktura może być finansowana tylko wyjątkowo i uzupełniająco, w korelacji z celem – wsparcie otoczenia MŚP i świadczenie usług, na które jest zapotrzebowanie ze strony rynku.</t>
  </si>
  <si>
    <t xml:space="preserve">11. </t>
  </si>
  <si>
    <r>
      <rPr>
        <sz val="13"/>
        <rFont val="Calibri"/>
        <family val="2"/>
        <charset val="238"/>
        <scheme val="minor"/>
      </rPr>
      <t xml:space="preserve">Zmiana wartości docelowej wskaźników produktu:
</t>
    </r>
    <r>
      <rPr>
        <b/>
        <sz val="13"/>
        <rFont val="Calibri"/>
        <family val="2"/>
        <charset val="238"/>
        <scheme val="minor"/>
      </rPr>
      <t>RCO01 Przedsiębiorstwa objęte wsparciem (w tym: mikro, małe, średnie, duże)</t>
    </r>
    <r>
      <rPr>
        <sz val="13"/>
        <rFont val="Calibri"/>
        <family val="2"/>
        <charset val="238"/>
        <scheme val="minor"/>
      </rPr>
      <t xml:space="preserve">
Aktualna wartość: 1 170 
Po zmianie: 1 131
</t>
    </r>
    <r>
      <rPr>
        <b/>
        <sz val="13"/>
        <rFont val="Calibri"/>
        <family val="2"/>
        <charset val="238"/>
        <scheme val="minor"/>
      </rPr>
      <t>RCO04. Przedsiębiorstwa otrzymujące wsparcie niefinansowe</t>
    </r>
    <r>
      <rPr>
        <sz val="13"/>
        <rFont val="Calibri"/>
        <family val="2"/>
        <charset val="238"/>
        <scheme val="minor"/>
      </rPr>
      <t xml:space="preserve">
Aktualna wartość: 341 
Po zmianie: 300
</t>
    </r>
  </si>
  <si>
    <t>W związku z faktem, iż wartość projektu dotyczącego wsparcia MŚP jest mniejsza niż pierwotnie planowano, oraz wobec zgłoszonego zmniejszenia alokacji przewidzianej na zakres interwencji 021, stosownej aktualizacji podlega wartość docelowa wskaźnika RCO04 oraz jednocześnie RCO01.</t>
  </si>
  <si>
    <t xml:space="preserve">12. </t>
  </si>
  <si>
    <t>EFRR/FS.CP2.I</t>
  </si>
  <si>
    <t>FESW.02 Fundusze Europejskie dla środowiska</t>
  </si>
  <si>
    <t>zakres wsparcia</t>
  </si>
  <si>
    <r>
      <t>Wsparcie przedsiębiors</t>
    </r>
    <r>
      <rPr>
        <sz val="13"/>
        <color theme="1"/>
        <rFont val="Calibri"/>
        <family val="2"/>
        <scheme val="minor"/>
      </rPr>
      <t>tw</t>
    </r>
    <r>
      <rPr>
        <strike/>
        <sz val="13"/>
        <color theme="1"/>
        <rFont val="Calibri"/>
        <family val="2"/>
        <scheme val="minor"/>
      </rPr>
      <t xml:space="preserve"> (mikro i małe</t>
    </r>
    <r>
      <rPr>
        <strike/>
        <u/>
        <sz val="13"/>
        <color theme="1"/>
        <rFont val="Calibri"/>
        <family val="2"/>
        <scheme val="minor"/>
      </rPr>
      <t xml:space="preserve">) </t>
    </r>
    <r>
      <rPr>
        <sz val="13"/>
        <color theme="1"/>
        <rFont val="Calibri"/>
        <family val="2"/>
        <scheme val="minor"/>
      </rPr>
      <t>obej</t>
    </r>
    <r>
      <rPr>
        <sz val="13"/>
        <rFont val="Calibri"/>
        <family val="2"/>
        <scheme val="minor"/>
      </rPr>
      <t>mie inwestycje ograniczające zużycie energii, odzyskiwanie energii w procesach produkcyjnych, zastosowanie efektywnych energet. technologii, kompleksową modernizację energet. budynków przedsiębiorstw, jak też wymianę urządzeń na energooszczędne wraz z instalacją urządzeń OZE.</t>
    </r>
  </si>
  <si>
    <t>Poziom wsparcia (krajowy lub regionalny) określa LD w zależności od wielkości przedsiębiorstwa. W przypadku ewentualnej zmiany LD pozostawienie zapisu będzie czynnikiem spowalniającym i ograniczającym wdrażanie. Proponowana zmiana ma na celu minimalizację czynników mogących sztucznie ograniczyć wdrażanie cs 2.1 w kontekście Zalecenia 4 (CSR 4) dot. odchodzenia od paliw kopalnych i przechodzenia na energię OZE oraz Zalecenia 2 (CSR 2) dot. przyspieszenia wdrażania programów polityki spójności.</t>
  </si>
  <si>
    <t>Proponowana zmiana jest niezgodna z linią demarkacyjną (LD), która zakłada wsparcie na poziomie regionalnym wyłącznie dla mikro i małych przedsiębiorstw. Zmiany w tym zakresie wymagają wcześniejszego wynegocjowania odstępstwa od LD w ramach kontraktu programowego.
Przyjmując, że intencją IZ jest "uniezależnienie" zapisów w programie i możliwości wdrażania od ewentualnych zmian w demarkacji na tym etapie możliwa ewentualnie  zmiana w treści Programu wskazująca na konieczność zapewnienia zgodności z linią - na przykład w brzmieniu "Wsparcie przedsiębiorstw będzie zgodne z zakresem uzgodnionym w linii demarkacyjnej lub w ramach odstępstwa w Kontrakcie Programowym".</t>
  </si>
  <si>
    <t>Intencją IZ jest uniezależnienie zapisów programu, w przypadku ewentualnych zmian LD.  Do Programu zgodnie z sugestią IK UP proponujemy dodanie "Wsparcie przedsiębiorstw będzie zgodne z zakresem uzgodnionym w linii demarkacyjnej lub w ramach odstępstwa w Kontrakcie Programowym".</t>
  </si>
  <si>
    <t xml:space="preserve">13. </t>
  </si>
  <si>
    <r>
      <t xml:space="preserve">Główne typy działań:  
2. Poprawa EE </t>
    </r>
    <r>
      <rPr>
        <sz val="13"/>
        <color theme="1"/>
        <rFont val="Calibri"/>
        <family val="2"/>
        <scheme val="minor"/>
      </rPr>
      <t>w</t>
    </r>
    <r>
      <rPr>
        <strike/>
        <sz val="13"/>
        <color theme="1"/>
        <rFont val="Calibri"/>
        <family val="2"/>
        <scheme val="minor"/>
      </rPr>
      <t xml:space="preserve"> mikro i małych</t>
    </r>
    <r>
      <rPr>
        <sz val="13"/>
        <color theme="1"/>
        <rFont val="Calibri"/>
        <family val="2"/>
        <scheme val="minor"/>
      </rPr>
      <t xml:space="preserve"> przedsiębiorstwac</t>
    </r>
    <r>
      <rPr>
        <sz val="13"/>
        <rFont val="Calibri"/>
        <family val="2"/>
        <scheme val="minor"/>
      </rPr>
      <t>h, inwestycje ograniczające zużycie energii, odzyskiwanie energii w procesie produkcyjnym, zastosowanie efektywnych energetycznie technologii, kompleksowa modernizacja energetyczna budynków w przedsiębiorstwach, wymiana urządzeń na energooszczędne wraz z instalacją urządzeń OZE.</t>
    </r>
  </si>
  <si>
    <t xml:space="preserve">14. </t>
  </si>
  <si>
    <t>Podział alokacji cs 2.1 na kody terytorialne jest następująca: 19. IIT -  funkcjonalne obszary miejske - 40 mln EUR, 27. Inne podejścia - funkcjonalne obszary miejskie - 30 mln EUR, 33. Inne podejścia - brak ukierunkowania terytorialnego - 56,8 mln (razem 126,8 mln EUR). IZ w ramach kodu 19. IIT dedykowanemu MOF identyfikuje problem z podażą projektów. Projekty wpisujące się w ten kod muszą być realizowane na obszarach MOF wyznaczonych w Strategii (SRWŚ 2030+). Muszą posiadać strategię właściwą dla IIT (mimo, ze posiadają strategię ZIT), a dodatkowo w przypadku wsparcia dotacyjnego muszą posiadać wskaźnik G mniejszy niż średnia dla woj. Ponadto kod 19 pokrywa się z kodem 27, z tą różnicą, że kod 27 jest szerszy gdyż nie wymaga strategii IIT. Powyższa zmiana wpływa na zmniejszenie wsparcia dla obszarów miejskich (wskazanych w Kontrakcie Programowym). Proponowana zmiana ma na celu minimalizację czynników mogących ograniczyć wdrażanie cs 2.1 w kontekście Zalecenia 4 (CSR 4) dot. odchodzenia od paliw kopalnych i przechodzenia na energię OZE oraz Zalecenia 2 (CSR 2) dot. przyspieszenia wdrażania programów polityki spójności.</t>
  </si>
  <si>
    <t>Proponowana zmiana prowadzi do zmniejszenia wartości środków na zrównoważony rozwój obszarów miejskich ze 170 160 862 na 130 160 862 EUR.
W konsekwencji niezgodne z limitem z kontraktu, który wynosi 169 749 939  EUR. 
Taką zgodę IK może wydać dopiero po analizie wszystkich programów regionalnych z uwagi na całościowy limit na poziomie kraju.</t>
  </si>
  <si>
    <t xml:space="preserve">15. </t>
  </si>
  <si>
    <t>Brak zgody - uzasadnienie powyżej</t>
  </si>
  <si>
    <t xml:space="preserve">16. </t>
  </si>
  <si>
    <t>EFRR/FS.CP2.II</t>
  </si>
  <si>
    <r>
      <t xml:space="preserve">Środki w wysokości 4 mln EUR realokowane są z Działania 1.2 - kod interwencji 003. Przesunięcie kwoty elastyczności do Priorytetu 2. spowoduje zmniejszenie alokacji dedykowanej na Cel Polityki 1. Aktualnie na CP 1 przeznaczono 214 976 615 EUR (21,3% alokacji EFRR bez PT), czyli po zmniejszeniu o ww. 4 mln EUR  wyniesie 210 976 615 mln EUR (20,1% alokacji EFRR bez PT).
Jednocześnie wpływa na zwiększenie o 4 mln EUR alokacji na CP 2, która aktualnie wynosi 379 800 000 EUR (po zwiększeniu wyniesie 383 800 000 EUR). </t>
    </r>
    <r>
      <rPr>
        <b/>
        <sz val="13"/>
        <rFont val="Calibri"/>
        <family val="2"/>
        <charset val="238"/>
        <scheme val="minor"/>
      </rPr>
      <t xml:space="preserve">Kod 048 w 100% wlicza się do wskaźnika koncentracji klimatycznej.  
</t>
    </r>
  </si>
  <si>
    <t xml:space="preserve">17. </t>
  </si>
  <si>
    <r>
      <t xml:space="preserve">Zmiana w Tabeli 11. 
Realokacja do Priorytetu 2 części </t>
    </r>
    <r>
      <rPr>
        <b/>
        <sz val="13"/>
        <rFont val="Calibri"/>
        <family val="2"/>
        <charset val="238"/>
        <scheme val="minor"/>
      </rPr>
      <t xml:space="preserve">kwoty elastyczności </t>
    </r>
    <r>
      <rPr>
        <sz val="13"/>
        <rFont val="Calibri"/>
        <family val="2"/>
        <charset val="238"/>
        <scheme val="minor"/>
      </rPr>
      <t xml:space="preserve">z Priorytetu 1 w wysokości 4 mln EUR - do celu II.2. do kodu 048. Energia ze źródeł odnawialnych: słoneczna (Działanie 2.3).
Alokacja przed zmianą – 354 800 000,00 EUR
</t>
    </r>
    <r>
      <rPr>
        <b/>
        <sz val="13"/>
        <rFont val="Calibri"/>
        <family val="2"/>
        <charset val="238"/>
        <scheme val="minor"/>
      </rPr>
      <t>Alokacja po zmianie – 358 800 000,00 EUR</t>
    </r>
    <r>
      <rPr>
        <sz val="13"/>
        <rFont val="Calibri"/>
        <family val="2"/>
        <charset val="238"/>
        <scheme val="minor"/>
      </rPr>
      <t xml:space="preserve">
</t>
    </r>
  </si>
  <si>
    <t xml:space="preserve">18. </t>
  </si>
  <si>
    <t>EFRR/FS.CP2.IV</t>
  </si>
  <si>
    <r>
      <t xml:space="preserve">Wykreślenie części zakresu wsparcia w  typie projektów 5. Rozwój potencjału służb publicznych – rozwój monitoringu, systemów prognozowania i ostrzegania przed stanami nadzwyczajnymi oraz systemów ratownictwa, w tym doposażenie służb ratowniczych (m.in. zakup sprzętu do prowadzenia akcji ratowniczych i usuwania skutków zjawisk katastrofalnych lub poważnych awarii chemiczno-ekologicznych), </t>
    </r>
    <r>
      <rPr>
        <strike/>
        <sz val="13"/>
        <rFont val="Calibri"/>
        <family val="2"/>
        <scheme val="minor"/>
      </rPr>
      <t>budowa, rozbudowa, modernizacja infrastruktury służb ratowniczych</t>
    </r>
    <r>
      <rPr>
        <sz val="13"/>
        <rFont val="Calibri"/>
        <family val="2"/>
        <scheme val="minor"/>
      </rPr>
      <t xml:space="preserve">, </t>
    </r>
  </si>
  <si>
    <t xml:space="preserve">Wykreślony zakres wsparcia nie będzie realizowany. Alokację rozdysponowano na doposażenie służb ratowniczych. </t>
  </si>
  <si>
    <t xml:space="preserve">19. </t>
  </si>
  <si>
    <r>
      <t xml:space="preserve">W Tabeli 4. Wymiar 1 - zakres interwencji zmniejszenie o 5,5 mln EUR alokacji kodu 058. powodzie i osuwiska (...) , zmniejszenie o 1,1 mln EUR alokacji kodu 060. burze i susze (...) , zwiększenie o 6,6 mln alokacji kodu 059. Działania w zakresie przystosowania się do zmiany klimatu oraz ochrona przed zagrożeniami związanymi z klimatem i zarządzanie takimi zagrożeniami: pożary.
Aktualny zapis:
058. … powodzie i osuwiska 30 mln EUR
059. … pożary 10 mln EUR 
060. … burze i susze 24,5 mln EUR
</t>
    </r>
    <r>
      <rPr>
        <b/>
        <sz val="13"/>
        <color theme="1"/>
        <rFont val="Calibri"/>
        <family val="2"/>
        <scheme val="minor"/>
      </rPr>
      <t>Po zmianie:
058. … powodzie i osuwiska 24,5 mln EUR (-5,5 mln EUR)
059. … pożary 16,6 mln EUR (+6,6 mln EUR)
060. … burze i susze 23,4 mln EUR (-1,1 mln EUR)</t>
    </r>
    <r>
      <rPr>
        <sz val="13"/>
        <color theme="1"/>
        <rFont val="Calibri"/>
        <family val="2"/>
        <scheme val="minor"/>
      </rPr>
      <t xml:space="preserve">
</t>
    </r>
  </si>
  <si>
    <t xml:space="preserve">W przeprowadzonym naborze  na doposażenie służb ratowniczych (OSP) wartość złożonych wniosków znacznie przekroczyła dostępną alokację. IZ podjęła decyzję o realokowaniu środków z kodu 058 i 060 do kodu 059. Proponowana zmiana odpowiada na Zalecenie 2 (CSR 2) dot. przyspieszenia wdrażania programów polityki spójności. Uzasadnieniem doposażenia OSP jest również z wystąpienie powodzi we wrześniu br. w sąsiednich województwach. </t>
  </si>
  <si>
    <t>Brak uwag do zmiany, jednakże zwracamy uwagę na brak spójności w uzasadnieniu: zaplanowano zmniejszenie środków w kategorii 058, a jednocześnie planuje się doposażenie OSP pod kątem wystąpienia powodzi.</t>
  </si>
  <si>
    <t xml:space="preserve">Celem wsparcia jednostek OSP było w głównej mierze ich doposażenie na potrzeby prowadzenia akcji ratowniczych i usuwania skutków zjawisk katastrofalnych, w tym powodzi wywołanych ekstremalnymi zjawiskami pogodowymi. Ostatnie powodzie w sąsiednich województwach potwierdziły jak istotną rolę odgrywają jednostki OSP zarówno dla zabezpieczania i ratowania, jak również usuwania skutków takich katastrof. Środki istotnie zostały przesunięte z działań dot. innych form zabezpieczania przed m.in. powodziami, ale ze względu na ograniczenia, które IZ musiała zastosować w tych obszarach wsparcia, podaż projektów jest niższa niż zakładano. Ponadto inwestycje w doposażenie jednostek generują efekty w krótkim czasie, natomiast inwestycje infrastrukturalne to zazwyczaj inwestycje długotrwałe, a poziom ich przygotowania do realizacji jest niski. </t>
  </si>
  <si>
    <t xml:space="preserve">20. </t>
  </si>
  <si>
    <r>
      <t xml:space="preserve">Do opisu zakresu w pkt. 3 Wspieranie retencjonowania wody, w tym przede wszystkim małej retencji, zwłaszcza w oparciu o naturalne mechanizmy ekosystemowe (nature based solutions) proponuje się dodać zapisy umożliwiające inwestycje w zbiorniki mające również inne funkcje niż retencyjne.                                                                                  
Proponowany zapis:  3. Wspieranie retencjonowania wody, w tym przede wszystkim małej retencji, zwłaszcza w oparciu o naturalne mechanizmy ekosystemowe (nature based solutions) oraz zbiorników </t>
    </r>
    <r>
      <rPr>
        <b/>
        <sz val="13"/>
        <rFont val="Calibri"/>
        <family val="2"/>
        <scheme val="minor"/>
      </rPr>
      <t xml:space="preserve">mających również inne funkcje niż retencyjne.            </t>
    </r>
    <r>
      <rPr>
        <sz val="13"/>
        <rFont val="Calibri"/>
        <family val="2"/>
        <scheme val="minor"/>
      </rPr>
      <t xml:space="preserve">          </t>
    </r>
  </si>
  <si>
    <t>Brak możliwości wsparcia zbiorników wykorzystywanych na cele inne niż tylko retencyjne znacznie obniża zainteresowanie tym typem projektów. IZ proponuje dopuszczenie wsparcia w zbiorniki posiadające również inne funkcje niż retencyjne i  zastosowanie jednego z poniższych rozwiązań:  (1) zakres projektu dotyczący funkcji innych niż retencyjne stanowić będzie koszty niekwalifikowalne lub (2) dla zakresu innego niż funkcja retencyjna wprowadzony zostanie limit wydatków do 30% kosztów kwalifikowalnych projektu. Wprowadzone ograniczenie wsparcia tylko do zbiorników retencyjnych stanowi trudność we wdrażaniu. Proponowana zmiana ma na celu minimalizację czynników ograniczających wdrażanie w kontekście Zalecenia 2 (CSR 2) dot. przyspieszenia wdrażania programów polityki spójności i odpowiada na obecnie występującą w Polsce sytuację powodziową.</t>
  </si>
  <si>
    <t xml:space="preserve">21. </t>
  </si>
  <si>
    <t>W ogłoszonym naborze doprecyzowano definicję wskaźnika w taki sposób, że w przypadku jednostek wpisanych do KSRG obszarem objętym działaniem jest teren powiatu (na terenie którego ma siedzibę dana jednostka), natomiast dla OSP aspirującego do KSRG jest teren gminy, na terenie której ma siedzibę dana jednostka. Dla wyliczenia wartości docelowej wskaźnika wartości dla poszczególnych powiatów/gmin będą zliczane jednokrotnie.</t>
  </si>
  <si>
    <t xml:space="preserve">22. </t>
  </si>
  <si>
    <t xml:space="preserve">Zmniejszenie celu końcowego wskaźnika produktu PLRO044 - Pojemność obiektów małej retencji. 
Aktualnie:  3 000 tys. m3 
Po zmianie: 1200 tys. m 3.  
</t>
  </si>
  <si>
    <t xml:space="preserve">Wartość celu końcowego wskaźnika - 3 mln m3 została skalkulowana w oparciu o planowany na etapie programowania do realizacji projekt dotyczącego zbiornika Bzin, który ostatecznie będzie realizowany ze środków krajowych. Konieczne jest zatem urealnienie celu końcowego wskaźnika do wartości 1,2 mln m3, przy założeniu, że w FEŚ dopuszczone będzie wsparcie zbiorników wielofunkcyjnych. 
IZ przeprowadziła już pierwszy nabór projektów na małą retencję, w ramach którego wpłynęło tylko 5 projektów dot. zbiorników małej retencji o łącznej pojemności zaledwie 113 595 m3. i liczbie ludności objętej środkami ochrony przeciwpowodziowej na poziomie  5800 osób (trwa ocena projektów). 
Powyższe potwierdza, że wartości docelowe dla obu wskaźników na obecnym poziomie będą niemożliwe do osiągniecia. </t>
  </si>
  <si>
    <t>Brak uwagi do zmiany, jednakże zwracamy uwagę na konieczność bardziej szczegółowego uzasadnienia.</t>
  </si>
  <si>
    <t xml:space="preserve">23. </t>
  </si>
  <si>
    <t xml:space="preserve">Zmniejszenie celu końcowego wskaźnika rezultatu RCR035 - Ludność odnosząca korzyści ze środków ochrony przeciwpowodziowej.
Aktualnie:  40 000 osób
Po zmianie: 16 000 osób  </t>
  </si>
  <si>
    <t xml:space="preserve">W związku ze zmianą wskaźnika produktu PLRO044 - Pojemność obiektów małej retencji, należy proporcjonalnie zmniejszyć wskaźnik rezultatu RCR035 - Ludność odnosząca korzyści ze środków ochrony przeciwpowodziowej. 
IZ przeprowadziła już pierwszy nabór projektów na małą retencję, w ramach którego wpłynęło tylko 5 projektów dot. zbiorników małej retencji o łącznej pojemności zaledwie 113 595 m3. i liczbie ludności objętej środkami ochrony przeciwpowodziowej na poziomie  5800 osób (trwa ocena projektów). 
Powyższe potwierdza, że wartości docelowe dla obu wskaźników na obecnym poziomie będą niemożliwe do osiągniecia. </t>
  </si>
  <si>
    <t xml:space="preserve">24. </t>
  </si>
  <si>
    <t>EFRR/FS.CP2.V</t>
  </si>
  <si>
    <r>
      <t>Propozycja korekty typu projektu 4.
W ramach cs 2 (v) realizowane będą następujące działania:
Aktualny zapis:
4. Zwiększenie efektywności dostaw wody (w tym ograniczanie strat wody i poprawa jej jakości, w tym m.in. poprzez modernizację/naprawę sieci wodociągowej wraz z instalacją inteligentnych systemów monitorowania i zarządzania siecią, modernizację stacji uzdatniania wody, rozwiązania pozwalające a zmniejszenie zużycia wody, ujęcia jej w obieg zamknięty oraz wtórne jej wykorzystanie. Samodzielne projekty dotyczące zaopatrzenia w wodę będą realizowane w gminach o liczbie ludności poniżej 15 tys. mieszkańców , przy czym rozbudowa infrastruktury będzie dozwolona jedynie w sytuacji gdy obszar realizacji inwestycji będzie zgodny z Dyrektywą 91/271/EWG.   
Po zmianie:
4.(…).
Samodzielne projekty dotyczące zaopatrzenia w wodę będą realizowane w</t>
    </r>
    <r>
      <rPr>
        <b/>
        <sz val="13"/>
        <color theme="1"/>
        <rFont val="Calibri"/>
        <family val="2"/>
        <scheme val="minor"/>
      </rPr>
      <t xml:space="preserve"> gminach dedykowanych do wsparcia z poziomu regionalnego</t>
    </r>
    <r>
      <rPr>
        <sz val="13"/>
        <color theme="1"/>
        <rFont val="Calibri"/>
        <family val="2"/>
        <scheme val="minor"/>
      </rPr>
      <t>, przy czym rozbudowa infrastruktury będzie dozwolona jedynie w sytuacji gdy obszar realizacji inwestycji będzie zgodny z Dyrektywą 91/271/EWG.</t>
    </r>
  </si>
  <si>
    <t xml:space="preserve">Demarkacja wsparcia pomiędzy poziom krajowy i regionalny (w zależności od liczby ludności) określona jest w LD. Proponowana zmiana ma na celu minimalizację czynników mogących ograniczyć wdrażanie Zalecenia 2 (CSR 2) dot. przyspieszenia wdrażania programów polityki spójności. </t>
  </si>
  <si>
    <t xml:space="preserve">Brak uwag  przy założeniu, że intencją IZ jest "uniezależnienie" zapisów w programie i możliwości wdrażania od ewentualnych zmian w demarkacji. </t>
  </si>
  <si>
    <t xml:space="preserve">Intencją IZ jest uniezależnienie zapisów programu, w przypadku ewentualnych zmian LD. </t>
  </si>
  <si>
    <t xml:space="preserve">25. </t>
  </si>
  <si>
    <t>EFRR/FS.CP2.VI</t>
  </si>
  <si>
    <t>Propozycja doszczegółowienia typu projektu 5. 
Aktualny zapis:
5. Edukacja w zakresie gospodarki obiegu zamkniętego (jako element projektu)
Po zmianie:
5. Edukacja w zakresie gospodarki obiegu zamkniętego  z uwzględnieniem dobrych praktyk innych krajów europejskich dot. działań edukacyjnych w obszarze zagospodarowania bioodpadów, m.in. wypracowanych w trakcie realizacji projektu „CORE – kompostowanie na obszarach wiejskich” (jako element projektu)</t>
  </si>
  <si>
    <t xml:space="preserve">Zmiana wynika  z realizacji w regionie projektu CORE - kompostowanie na obszarach wiejskich, współfinansowanego z Programu Interreg Europa 2021 - 2027 </t>
  </si>
  <si>
    <t xml:space="preserve">26. </t>
  </si>
  <si>
    <t>EFRR/FS.CP2.VII</t>
  </si>
  <si>
    <t>Zwiększenie limitu na wsparcie projektów infrastrukturalnych niezwiązanych z bezpośrednią ochroną gatunków i siedlisk, takich jak centra różnorodności biologicznej (np. banki genów, parki miejskie, ogrody botaniczne, ekoparki) i infrastruktura związana z kanałami turystycznymi, z 30 % alokacji celu 2.7 do 50% oraz wyłączenie z limitu parków miejskich.
Aktualny zapis:
Wsparcie dla projektów infrastrukturalnych niezwiązanych z bezpośrednią ochroną gatunków i siedlisk, takich jak centra różnorodności biologicznej (np. banki genów, parki miejskie, ogrody botaniczne, ekoparki) i infrastruktura związana z kanałami turystycznymi, wyniesie maksymalnie 30 % alokacji celu szczegółowego 2.7
Proponowany zapis:
Wsparcie dla projektów infrastrukturalnych niezwiązanych z bezpośrednią ochroną gatunków i siedlisk, takich jak centra różnorodności biologicznej (np. banki genów, ogrody botaniczne, ekoparki) i infrastruktura związana z kanałami turystycznymi, wyniesie maksymalnie 50 % alokacji celu szczegółowego 2.7</t>
  </si>
  <si>
    <t xml:space="preserve">Wnioskuje się o zwiększenie obowiązującego 30 % limitu wydatków na działania niezwiązane bezpośrednio z ochroną gatunków, siedlisk … . Limit praktycznie uniemożliwia realizację części  projektów, w tym również projektów ujętych w Kontrakcie Programowym.
Zmiana w zakresie wyłączenia parków miejskich z katalogu infrastruktury objętej limitem 30% alokacji w ramach działania wynika z faktu, że w ramach działania dopuszczony jest rozwój błękitno zielonej - infrastruktury, mającej na celu ochronę bioróżnorodności, w tym na obszarach miejskich. 
Mając na uwadze, że na terenie miast rzadko zlokalizowane są duże obszary naturalnych siedlisk (np. lasy), realizacja takiego zakresu przy ograniczeniu procentowym, właściwie nie jest możliwa. 
Dodatkowo wnioskujemy, aby w zakresie infrastruktury związanej z kanałami turystycznymi zostawić tylko taką infrastrukturę, która powstawałaby od nowa, a wyłączyć z limitu prace modernizacyjne na istniejących ścieżkach, polegające na poprawie stanu istniejącej infrastruktury i jej ewentualne uzupełnienie o nowe elementy typu mała architektura, czy też elementy związane z nadaniem jej funkcji ścieżki edukacyjnej w zakresie ochrony środowiska.
Proponowana zmiana ma na celu minimalizację czynników ograniczających wdrażanie w kontekście  Zalecenia 2 (CSR 2) dot. przyspieszenia wdrażania programów polityki spójności. </t>
  </si>
  <si>
    <t xml:space="preserve">Zwiększenie limitu alokacji uzależnione od decyzji KE. Ograniczenie nie wynika z UP 2021-2027. </t>
  </si>
  <si>
    <t xml:space="preserve">27. </t>
  </si>
  <si>
    <t>EFRR/FS.CP2.VIII</t>
  </si>
  <si>
    <t>FESW.03 Fundusze Europejskie na mobilność miejską</t>
  </si>
  <si>
    <r>
      <t>Nie będą wspierane inwestycje w infrastrukturę drogową służącą dla indywidualnego ruchu samochodowego, z wyłączeniem:
• obiektów P+R („parkuj i jedź”), dla których wsparcie będzie możliwe pod warunkiem zlokalizowania ich na obrzeżach miast, w miejscach zapewniających odpowiednią integrację z publicznym transportem zbiorowym;
• infrastruktury ładowania i tankowania pojazdów zeroemisyjnych, spełniającej wymog</t>
    </r>
    <r>
      <rPr>
        <sz val="13"/>
        <color rgb="FF007BB8"/>
        <rFont val="Calibri"/>
        <family val="2"/>
        <charset val="238"/>
        <scheme val="minor"/>
      </rPr>
      <t>i</t>
    </r>
    <r>
      <rPr>
        <strike/>
        <sz val="13"/>
        <color rgb="FF007BB8"/>
        <rFont val="Calibri"/>
        <family val="2"/>
        <charset val="238"/>
        <scheme val="minor"/>
      </rPr>
      <t xml:space="preserve"> Dyrektywy 2014/94/UE</t>
    </r>
    <r>
      <rPr>
        <sz val="13"/>
        <color rgb="FFFF0000"/>
        <rFont val="Calibri"/>
        <family val="2"/>
        <scheme val="minor"/>
      </rPr>
      <t xml:space="preserve"> </t>
    </r>
    <r>
      <rPr>
        <sz val="13"/>
        <color rgb="FF007BB8"/>
        <rFont val="Calibri"/>
        <family val="2"/>
        <charset val="238"/>
        <scheme val="minor"/>
      </rPr>
      <t>Rozporządzenia 2023/1804</t>
    </r>
    <r>
      <rPr>
        <sz val="13"/>
        <color rgb="FFFF0000"/>
        <rFont val="Calibri"/>
        <family val="2"/>
        <scheme val="minor"/>
      </rPr>
      <t xml:space="preserve"> </t>
    </r>
    <r>
      <rPr>
        <sz val="13"/>
        <color theme="1"/>
        <rFont val="Calibri"/>
        <family val="2"/>
        <scheme val="minor"/>
      </rPr>
      <t>oraz zapewniającej niedyskryminacyjny dostęp dla wszystkich użytkowników – jeżeli nie ma możliwości finansowania inwestycji ze źródeł prywatnych lub z pomocy zwrotnej, a inwestycja uzasadniona jest odpowiednią analizą popytu i potrzeb.</t>
    </r>
  </si>
  <si>
    <t>Aktualizacja zapisu do obowiązujących przepisów UE</t>
  </si>
  <si>
    <t xml:space="preserve">28. </t>
  </si>
  <si>
    <t>EFRR/FS.CP3.II</t>
  </si>
  <si>
    <t>FESW.04 Fundusze Europejskie dla dostępności Świętokrzyskiego</t>
  </si>
  <si>
    <r>
      <t>Ponadto infrastruktura drogowa zostanie wsparta poprzez:
• punktowe inwestycje poprawiające bezpieczeństwo ruchu drogowego,
• budowę infrastruktury ładowania/ tankowania samochodów zeroemisyjnych, spełniającej wymogi</t>
    </r>
    <r>
      <rPr>
        <sz val="13"/>
        <color rgb="FFFF0000"/>
        <rFont val="Calibri"/>
        <family val="2"/>
        <scheme val="minor"/>
      </rPr>
      <t xml:space="preserve"> </t>
    </r>
    <r>
      <rPr>
        <strike/>
        <sz val="13"/>
        <color rgb="FF007BB8"/>
        <rFont val="Calibri"/>
        <family val="2"/>
        <charset val="238"/>
        <scheme val="minor"/>
      </rPr>
      <t>Dyrektywy 2014/94/UE</t>
    </r>
    <r>
      <rPr>
        <sz val="13"/>
        <color rgb="FF007BB8"/>
        <rFont val="Calibri"/>
        <family val="2"/>
        <charset val="238"/>
        <scheme val="minor"/>
      </rPr>
      <t xml:space="preserve"> Rozporządzenia 2023/1804</t>
    </r>
    <r>
      <rPr>
        <sz val="13"/>
        <color rgb="FFFF0000"/>
        <rFont val="Calibri"/>
        <family val="2"/>
        <scheme val="minor"/>
      </rPr>
      <t xml:space="preserve"> </t>
    </r>
    <r>
      <rPr>
        <sz val="13"/>
        <rFont val="Calibri"/>
        <family val="2"/>
        <scheme val="minor"/>
      </rPr>
      <t>oraz zapewniającej niedyskryminacyjny dostęp dla wszystkich użytkowników – jeżeli nie ma możliwości finansowania inwestycji ze źródeł prywatnych lub z pomocy zwrotnej, a inwestycja uzasadniona jest odpowiednią analizą popytu i potrzeb.</t>
    </r>
  </si>
  <si>
    <t xml:space="preserve">29. </t>
  </si>
  <si>
    <r>
      <t>W ramach celu szczegółowego będą mogły być również realizowane inwestycje</t>
    </r>
    <r>
      <rPr>
        <sz val="13"/>
        <color rgb="FFFF0000"/>
        <rFont val="Calibri"/>
        <family val="2"/>
        <charset val="238"/>
        <scheme val="minor"/>
      </rPr>
      <t xml:space="preserve"> </t>
    </r>
    <r>
      <rPr>
        <strike/>
        <sz val="13"/>
        <color rgb="FF007BB8"/>
        <rFont val="Calibri"/>
        <family val="2"/>
        <charset val="238"/>
        <scheme val="minor"/>
      </rPr>
      <t>ukierunkowane na podniesienie bezpieczeństwa i ochrony transportu (doposażenie służb nadzoru i ratownictwa technicznego, działania informacyjno-promocyjne), jak również inne działania</t>
    </r>
    <r>
      <rPr>
        <sz val="13"/>
        <rFont val="Calibri"/>
        <family val="2"/>
        <scheme val="minor"/>
      </rPr>
      <t xml:space="preserve"> poprawiające bezpieczeństwo ruchu drogowego.</t>
    </r>
  </si>
  <si>
    <t xml:space="preserve">Korekta zapisu. Wykreślony zakres wsparcia jest  realizowany na poziomie krajowym. Na poziomie regionalnym nie będzie realizowanych tego typu działań.  </t>
  </si>
  <si>
    <t xml:space="preserve">30. </t>
  </si>
  <si>
    <t>AKTUALNY ZAPIS:
Tabela 3: Wskaźniki rezultatu
RCR055 Roczna liczba użytkowników nowo wybudowanych, przebudowanych lub zmodernizowanych dróg - 55 336 190
PROPONOWANY ZAPIS:
Tabela 3: Wskaźniki rezultatu:
RCR055 Roczna liczba użytkowników nowo wybudowanych, przebudowanych lub zmodernizowanych dróg - 41 502 142</t>
  </si>
  <si>
    <t>Potrzeba zmiany metodologii szacowania wskaźnika, a w konsekwencji wartości wskaźnika, wynikła z uśrednienia liczby osób we wszystkich typach pojazdów z 2 osób do 1,5 co miało bezpośredni wpływa na zmianę jego wartości.</t>
  </si>
  <si>
    <t xml:space="preserve">31. </t>
  </si>
  <si>
    <t>AKTUALNY ZAPIS:
Tabela 3: Wskaźniki rezultatu
RCR056. Oszczędność czasu dzięki udoskonalonej infrastrukturze drogowej- 227 855
PROPONOWANY ZAPIS:
Tabela 3: Wskaźniki rezultatu:
RCR056. Oszczędność czasu dzięki udoskonalonej infrastrukturze drogowej- 7 120</t>
  </si>
  <si>
    <t xml:space="preserve">32. </t>
  </si>
  <si>
    <t>EFRR.CP4.II</t>
  </si>
  <si>
    <t>FESW.05 Fundusze Europejskie dla rozwoju społecznego</t>
  </si>
  <si>
    <r>
      <t xml:space="preserve">Tabela 8: Wymiar 7 – wymiar równouprawnienia płci w ramach EFS+*, EFRR, Funduszu Spójności i FST
Aktualny zapis:
Kod 02. Uwzględnienie aspektu płci - 9 600 000 EUR
Kod 03. Neutralność płciowa - 14 400 000 EUR 
</t>
    </r>
    <r>
      <rPr>
        <b/>
        <sz val="13"/>
        <color theme="1"/>
        <rFont val="Calibri"/>
        <family val="2"/>
        <scheme val="minor"/>
      </rPr>
      <t>Po zmianie:
Kod 03. Neutralność płciowa - 24 000 000 EUR</t>
    </r>
    <r>
      <rPr>
        <sz val="13"/>
        <color theme="1"/>
        <rFont val="Calibri"/>
        <family val="2"/>
        <scheme val="minor"/>
      </rPr>
      <t xml:space="preserve">
</t>
    </r>
  </si>
  <si>
    <t xml:space="preserve">Proponowana zmiana (wykreślenie kodu 02 i przeniesienie środków do kodu 03) ma na celu minimalizację czynników mogących ograniczyć wdrażanie Programu w kontekście  Zalecenia 2 (CSR 2) dot. przyspieszenia wdrażania programów polityki spójności. </t>
  </si>
  <si>
    <t xml:space="preserve">33. </t>
  </si>
  <si>
    <t>EFRR.CP4.III</t>
  </si>
  <si>
    <t xml:space="preserve">Tabela 8: Wymiar 7 – wymiar równouprawnienia płci w ramach EFS+*, EFRR, Funduszu Spójności i FST
Aktualny zapis:
Kod 02. Uwzględnienie aspektu płci - 4 600 000 EUR
Kod 03. Neutralność płciowa - 6 900 000 EUR 
Po zmianie:
Kod 03. Neutralność płciowa - 11 500 000 EUR
</t>
  </si>
  <si>
    <t xml:space="preserve">34. </t>
  </si>
  <si>
    <t xml:space="preserve">AKTUALNY ZAPIS:
Tabela 2: Wskaźniki produktu
RCO065. Pojemność nowych lub zmodernizowanych lokali socjalnych - 462 osoby
PROPONOWANY ZAPIS:
Tabela 2: Wskaźniki produktu
RCO065. Pojemność nowych lub zmodernizowanych lokali socjalnych - 50 osób
</t>
  </si>
  <si>
    <t xml:space="preserve">35. </t>
  </si>
  <si>
    <t>EFRR.CP4.V</t>
  </si>
  <si>
    <t>Usunięcie wskaźników:
- produktu RCO70 - Pojemność nowych lub zmodernizowanych placówek opieki społecznej (innych niż  mieszkania)
- rezultatu RCR74 - Roczna liczba użytkowników nowych lub zmodernizowanych placówek opieki społecznej - wskaźniki dot. infrastruktury społecznej nie zdrowotnej</t>
  </si>
  <si>
    <t xml:space="preserve">Z uwagi na ograniczoną alokację cs 4.5 działania koncentrować się będą na wsparciu infrastruktury zdrowotnej, w tym AOS i POZ. Wykreślane wskaźniki dot. infrastruktury społecznej. </t>
  </si>
  <si>
    <t xml:space="preserve">36. </t>
  </si>
  <si>
    <t>EFRR.CP5.I</t>
  </si>
  <si>
    <t>FESW.06 Fundusze Europejskie dla wspólnot lokalnych</t>
  </si>
  <si>
    <t xml:space="preserve">W typie projektów przewidzianych do realizacji w formule ZIT - w zakresie wsparcia dziedzictwa naturalnego i ekoturystyki (innych niż obszary Natura 2000) proponuje się dodać zapis, że w uzasadnionych przypadkach, w ograniczonym zakresie dopuszcza się możliwość częściowej realizacji projektów na obszarze Natura 2000. 
</t>
  </si>
  <si>
    <t>Mając na uwadze zapisy poszczególnych strategii ZIT, część zintegrowanych projektów może dotyczyć również obszarów Natura 2000. Dlatego, aby zapewnić właściwą realizację projektów (ZIT) zasadnym jest umożliwienie w niewielkim zakresie realizacji inwestycji również na obszarach  Natura 2000. Proponowana zmiana ma na celu minimalizację czynników mogących sztucznie ograniczyć wdrażanie cs 5.1 m.in w kontekście Zalecenia 2 (CSR 2) dot. przyspieszenia wdrażania programów polityki spójności.</t>
  </si>
  <si>
    <t xml:space="preserve">37. </t>
  </si>
  <si>
    <t>AKTUALNY ZAPIS:
Tabela 2: Wskaźniki produktu
RCO114 Otwarta przestrzeń utworzona lub rekultywowana na obszarach miejskich - 1 000 000 metry kwadratowe
PROPONOWANY ZAPIS:
Tabela 2: Wskaźniki produktu
RCO114 Otwarta przestrzeń utworzona lub rekultywowana na obszarach miejskich - 200 000 metrów kwadratowych</t>
  </si>
  <si>
    <t xml:space="preserve">38. </t>
  </si>
  <si>
    <t xml:space="preserve">AKTUALNY ZAPIS:
Tabela 2: Wskaźniki produktu
PLRO 146 Powierzchnia obszarów objętych rewitalizacją - 100 ha 
PROPONOWANY ZAPIS:
Tabela 2: Wskaźniki produktu
PLRO 146 Powierzchnia obszarów objętych rewitalizacją  - 20 ha </t>
  </si>
  <si>
    <t xml:space="preserve">39. </t>
  </si>
  <si>
    <t>EFRR.CP5.II</t>
  </si>
  <si>
    <t xml:space="preserve">W typie projektów przewidzianych do realizacji w formule IIT - w zakresie wsparcia dziedzictwa naturalnego i ekoturystyki (innych niż obszary Natura 2000) proponuje się dodać zapis, że w uzasadnionych przypadkach, w ograniczonym zakresie dopuszcza się możliwość częściowej realizacji projektów na obszarze Natura 2000. 
</t>
  </si>
  <si>
    <t>Mając na uwadze zapisy poszczególnych strategii IIT, część zintegrowanych projektów może dotyczyć również obszarów Natura 2000. Dlatego, aby zapewnić właściwą realizację projektów (IIT)   zasadnym jest umożliwienie w niewielkim zakresie realizacji inwestycji również na obszarach  Natura 2000. Proponowana zmiana ma na celu minimalizację czynników mogących sztucznie ograniczyć wdrażanie cs 5.1 w kontekście Zalecenia 2 (CSR 2) dot. przyspieszenia wdrażania programów polityki spójności.</t>
  </si>
  <si>
    <t xml:space="preserve">40. </t>
  </si>
  <si>
    <t xml:space="preserve">Zmiana wynika z ponownego przeanalizowania możliwości samorządów dotyczących zadań inwestycyjnych  związanych z rewitalizacją. Alokacja środków przewidzianych na rewitalizację obszarów innych niż  miejskich wynosi zaledwie 8 mln euro. Instytucja Zarządzająca planuje wyznaczyć maksymalną kwotę dofinansowania ok.1 mln euro na projekt. W związku z powyższym szacuje się ,że w wyniku realizacji 8 projektów na obszarach wiejskich możliwe będzie osiągnięcie wskaźnika ok. 10 ha. </t>
  </si>
  <si>
    <t xml:space="preserve">41. </t>
  </si>
  <si>
    <t>EFS+.CP4.D</t>
  </si>
  <si>
    <t>FESW.07 Zdrowi i aktywni zawodowo</t>
  </si>
  <si>
    <r>
      <t xml:space="preserve">AKTUALNY ZAPIS:
</t>
    </r>
    <r>
      <rPr>
        <i/>
        <sz val="13"/>
        <rFont val="Calibri"/>
        <family val="2"/>
        <scheme val="minor"/>
      </rPr>
      <t>Zamierza się również realizację przedsięwzięcia priorytetowego, wskazanego w Kontrakcie Programowym dla Województwa Świętokrzyskiego, skierowanego do pracujących mieszkańców województwa świętokrzyskiego w wieku produkcyjnym nie mobilnym (45+) ze szczególnym uwzględnieniem wytypowanych grup ryzyka (w ramach przedsięwzięcia nr 1).</t>
    </r>
    <r>
      <rPr>
        <sz val="13"/>
        <rFont val="Calibri"/>
        <family val="2"/>
        <scheme val="minor"/>
      </rPr>
      <t xml:space="preserve">
PROPONOWANY ZAPIS:
</t>
    </r>
    <r>
      <rPr>
        <i/>
        <sz val="13"/>
        <color rgb="FFFF0000"/>
        <rFont val="Calibri"/>
        <family val="2"/>
        <scheme val="minor"/>
      </rPr>
      <t>Planuje</t>
    </r>
    <r>
      <rPr>
        <i/>
        <sz val="13"/>
        <rFont val="Calibri"/>
        <family val="2"/>
        <scheme val="minor"/>
      </rPr>
      <t xml:space="preserve"> się również realizację przedsięwzięcia priorytetowego, wskazanego w Kontrakcie Programowym dla Województwa Świętokrzyskiego, skierowanego do pracujących mieszkańców województwa świętokrzyskiego </t>
    </r>
    <r>
      <rPr>
        <i/>
        <sz val="13"/>
        <color rgb="FFFF0000"/>
        <rFont val="Calibri"/>
        <family val="2"/>
        <scheme val="minor"/>
      </rPr>
      <t>w wieku 40+</t>
    </r>
    <r>
      <rPr>
        <i/>
        <sz val="13"/>
        <rFont val="Calibri"/>
        <family val="2"/>
        <scheme val="minor"/>
      </rPr>
      <t xml:space="preserve"> ze szczególnym uwzględnieniem wytypowanych grup ryzyka (w ramach przedsięwzięcia nr 1).</t>
    </r>
  </si>
  <si>
    <t>Konieczność zmiany przedziału wiekowego jest odpowiedzią na systematyczne obniżanie się granicy wieku populacji zagrożonej występowaniem chorób cywilizacyjnych. Badania pokazują, że choroby będące wynikiem nieprawidłowego stylu życia tj.: miażdżyca, cukrzyca, nadciśnienie tętnicze i choroby zwyrodnieniowe oraz niektóre choroby onkologiczne, m.in. choroby uwarunkowane genetycznie ujawniają się u coraz młodszych grup w populacji. Dzięki badaniom profilaktycznym chorobę można wykryć na bardzo wczesnym etapie (bezobjawowym lub wczesnoobjawowym) i uniknąć długotrwałego, nieskutecznego i kosztownego leczenia, będącego konsekwencją zbyt późnej diagnozy. W wyniku realizacji projektu dla grupy 40+ pracownicy odpowiednio wcześnie dostaną szansę wzięcia odpowiedzialności za własne zdrowie. Na potrzebę obniżenia wieku grupy docelowej wskazywał również realizator projektu - Wojewódzki Ośrodek Medycyny Pracy potwierdzając powyższe przeprowadzonymi analizami.  Proponowana zmiana odpowiada na Zalecenie 2 (CSR 2) dot. przyspieszenia wdrażania programów polityki spójności. Ponadto, zgodnie z motywem 22 i 23 CSR dodatkowym wyzwaniem jest niedobór pracowników, dlatego ważne jest podejmowanie szerokich działań, które pozwolą utrzymać pracowników na rynku pracy.</t>
  </si>
  <si>
    <t xml:space="preserve">42. </t>
  </si>
  <si>
    <t>EFS+.CP4.F</t>
  </si>
  <si>
    <t>FESW.08 Edukacja na wszystkich etapach życia</t>
  </si>
  <si>
    <t xml:space="preserve">AKTUALNY ZAPIS:
„Świętokrzyska edukacja zawodowa”. Projekt będzie wykorzystywał Wzorcowy Model Kształcenia Praktycznego opracowany w ramach projektu pn. „Innowacyjna edukacja – nowe możliwości zawodowe” realizowanego w POWER oraz utworzy skuteczny model doradztwa zawodowego łączący dwa etapy edukacyjne: szkołę podstawową i szkołę kształcenia zawodowego, z uwzględnieniem zasad niedyskryminacji i przeciwdziałania stereotypom oraz wspierania wyborów dziewcząt w dziedzinie nauk ścisłych, technologii, inżynierii oraz matematyki. 
PROPONOWANY ZAPIS:
„Świętokrzyska edukacja zawodowa”. Projekt będzie wykorzystywał Wzorcowy Model Kształcenia Praktycznego opracowany w ramach projektu pn. „Innowacyjna edukacja – nowe możliwości zawodowe” realizowanego w POWER oraz zastosuje rozwiązania w zakresie doradztwa zawodowego dla dwóch etapów edukacyjnych: szkoły podstawowej i szkoły kształcenia zawodowego, z uwzględnieniem zasad niedyskryminacji i przeciwdziałania stereotypom oraz wspierania wyborów dziewcząt w dziedzinie nauk ścisłych, technologii, inżynierii oraz matematyki. </t>
  </si>
  <si>
    <t>Doprecyzowanie zapisu wynika z faktu, że dotychczasowy kładł nacisk na utworzenie modelu doradztwa zawodowego, co zostało zakwestionowane przez Ministerstwa Funduszy i Polityki Regionalnej podczas posiedzenia Komitetu Monitorującego FEŚ 2021-2027. MFiPR zasugerowało, aby nie tworzyć nowego modelu a wykorzystać już opracowane. Uwaga ta została ujęta w opracowanych dla działania kryteriach wyboru projektów, które wskazują że realizator projektu ma skupić się na wdrożeniu już opracowanych modeli doradztwa zawodowego dla poszczególnych etapów edukacyjnych. Proponowana zmiana ma na celu minimalizację czynników mogących ograniczyć wdrażanie cs 4.6 w kontekście Zalecenia 2 (CSR 2) dot. przyspieszenia wdrażania programów polityki spójności.</t>
  </si>
  <si>
    <t xml:space="preserve">43. </t>
  </si>
  <si>
    <t xml:space="preserve">IZ, przewidując zagrożenie braku osiągnięcia w Programie wartości wskaźnika „liczba dofinansowanych miejsc wychowania przedszkolnego”, wnioskuje o jego obniżenie.
Najważniejszym aspektem, przemawiającym za koniecznością obniżenia wskaźnika, są dane statystyczne, które wskazują na bardzo niski i systematycznie spadający poziom urodzeń w regionie. W 2023 r. zarejestrowano tylko 7,2 tys. urodzeń, tj. mniej o 11,3% niż w 2022 r., i aż o 31,6% w odniesieniu do 2015 r.
Informujemy, że w ramach dwóch naborów, ogłoszonych w 2023 r., dotyczących podniesienia jakości edukacji przedszkolnej i tworzenia nowych miejsc, we wnioskach o dofinansowanie zadeklarowano utworzenie tylko 213 nowych miejsc przedszkolnych (wartość osiągnięta na podstawie WNP to 70), co stanowi zaledwie 20% realizacji celu końcowego (odpowiednio 6,6% na podst. WNP), a na dzień 31.12.2024 r. IZ zakontraktowała już 70% środków przeznaczonych na projekty przedszkolne. W kolejnym naborze, jaki ogłosiliśmy we wrześniu 2024 r., umożliwiliśmy realizowanie wyłącznie projektów, które będą miały na celu utworzenie nowych miejsc. W ramach tego naboru złożonych zostało 19 wniosków o dofinansowanie, w których zaplanowano utworzenie 481 miejsc wychowania przedszkolnego.  Projekty dopiero przejdą ocenę formalną i merytoryczną.
Pomimo tego, biorąc pod uwagę niekorzystne tendencje demograficzne i będącą na wyczerpaniu alokację, jak również rosnący koszt utworzenia miejsca przedszkolnego (w projektach, złożonych w ostatnim konkursie  średni koszt utworzenia miejsca to już ponad 66 tys. zł.), przewidujemy brak możliwości osiągnięcia wskaźnika w założonej wysokości.
</t>
  </si>
  <si>
    <t xml:space="preserve">44. </t>
  </si>
  <si>
    <t xml:space="preserve">AKTUALNY ZAPIS:
Tabela 3: Wskaźniki rezultatu
PLEFCR03 Liczba uczniów szkół i placówek kształcenia zawodowego objętych wsparciem w postaci staży uczniowskich, uczestniczących w kształceniu lub pracujących 6 miesięcy od ukończenia nauki, wartość bazowa 56 osób, Cel końcowy 56 osób.
PROPONOWANY ZAPIS:
Usunięcie wskaźnika rezultatu długoterminowego
</t>
  </si>
  <si>
    <t>Wskaźnik rezultatu długoterminowego został usunięty z Listy Wskaźników Kluczowych 2021-2027 – EFS+ w wyniku uwag zgłoszonych przez Instytucje Zarządzające co do niskiej wartości informacyjnej tego wskaźnika, wysokich kosztów prowadzenia ewaluacji, a także istotnych trudności organizacyjnych związanych z mierzeniem tego wskaźnika w ramach ewaluacji.</t>
  </si>
  <si>
    <t xml:space="preserve">45. </t>
  </si>
  <si>
    <t xml:space="preserve">46. </t>
  </si>
  <si>
    <t>EFS+.CP4.H</t>
  </si>
  <si>
    <t>FESW.09 Usługi społeczne i zdrowotne</t>
  </si>
  <si>
    <t>AKTUALNY ZAPIS:
W celu zaspakajania specyficznych potrzeb lokalnych społeczności, zgłaszanych i wypracowanych oddolnie, zakłada się realizację instrumentu Rozwój Lokalny Kierowany przez Społeczność (RLKS) [3]. Wsparcie dla RLKS realizowane będzie przez Lokalne Grupy Działania (LGD), wdrażające opracowane Lokalne Strategie Rozwoju (LSR) [4]. LGD będą prowadziły działania skoncentrowane na aktywnej integracji społecznej i zawodowej realizowane w oparciu o m.in. aktywizację społeczną, zawodową, edukacyjną i zdrowotną oraz formy wsparcia środowiskowego. Gminy, które nie będą objęte aktywizacją społeczną i zawodową przez Lokalne Grupy Działania (z siedzibą na terenie województwa świętokrzyskiego) w ramach Lokalnych Strategii Rozwoju (instrumentem RLKS), zostaną objęte ww. działaniami w ramach typu przedsięwzięcia nr I.
[3] RLKS, czyli oddolność (szeroki udział społeczności lokalnej w tworzeniu i realizacji strategii), terytorialność (lokalna strategia rozwoju przygotowana dla danego, spójnego obszaru), zintegrowanie (łączenie różnych dziedzin gospodarki, współpraca różnych grup interesu), partnerstwo (lokalna grupa działania jako lokalne partnerstwo, w którym uczestniczą różne podmioty z sektora publicznego, społecznego i gospodarczego), innowacyjność (w skali lokalnej), współpraca (wymiana doświadczeń i rozpowszechnianie dobrych praktyk).
[4] LSR-y, spełniające wymogi wynikające z art. 32 rozporządzenia ogólnego.
PROPONOWANY ZAPIS: 
Propozycja wykreślenia tego zapisu.</t>
  </si>
  <si>
    <t>9 stycznia 2023 r. Zarząd Województwa Świętokrzyskiego (WŚ) podjął decyzję o rezygnacji z wykorzystania instrumentu Rozwój Lokalny Kierowany przez Społeczność (RLKS) w realizacji zadań współfinansowanych z Europejskiego Funduszu Społecznego Plus w programie Fundusze Europejskie dla Świętokrzyskiego 2021-2027 (FEŚ).
Decyzję podjęto w porozumieniu ze Świętokrzyską Siecią Lokalnych Grup Działania (LGD) zrzeszającą LGD-y z woj. świętokrzyskiego. Nastąpiło to już po zatwierdzeniu programu FEŚ 2021-2021 przez Komisję Europejską. LGD zadeklarowały jednocześnie, że podtrzymują chęć wdrażania projektów z tego samego obszaru (aktywizacja osób biernych zawodowo), ale już w drodze procedury konkursowej. 
W związku z powyższym, Zarząd WŚ skonsultował zasadność rezygnacji z RLKS z Ministerstwem Rolnictwa i Rozwoju Wsi, które potwierdziło możliwość wycofania środków EFS+ z regulaminu konkursu na wybór Lokalnych Strategii Rozwoju (LSR). Procedowany aktualnie nabór na wybór LSR nie uwzględnia już zatem środków EFS+ programu FEŚ 2021-2027.
Środki, zarezerwowane początkowo na wdrażanie instrumentu RLKS w obszarze aktywizacji osób biernych zawodowo pozostaną w całości w ramach alokacji w tym samym obszarze, ale do rozdysponowania w ramach procedury konkurencyjnej. Proponowana zmiana wpłynie na minimalizację czynników mogących ograniczyć wdrożenie Zalecenia 2 (CSR 2) dot. przyspieszenia wdrażania programów polityki spójności.</t>
  </si>
  <si>
    <t xml:space="preserve">47. </t>
  </si>
  <si>
    <r>
      <rPr>
        <b/>
        <sz val="13"/>
        <color rgb="FF0070C0"/>
        <rFont val="Calibri"/>
        <family val="2"/>
        <scheme val="minor"/>
      </rPr>
      <t xml:space="preserve">zmiana powiązana ze zmianą nr 46
</t>
    </r>
    <r>
      <rPr>
        <sz val="13"/>
        <rFont val="Calibri"/>
        <family val="2"/>
        <scheme val="minor"/>
      </rPr>
      <t xml:space="preserve">AKTUALNY ZAPIS:
</t>
    </r>
    <r>
      <rPr>
        <i/>
        <sz val="13"/>
        <rFont val="Calibri"/>
        <family val="2"/>
        <scheme val="minor"/>
      </rPr>
      <t xml:space="preserve">Planuje się w szczególności następujące przedsięwzięcia:
I. Aktywizacja osób biernych zawodowo (niepracujących i niebędących bezrobotnymi) osób z niepełnosprawnościami oraz osób zagrożonych ubóstwem i wykluczeniem społecznym w tym poprzez udział we wsparciu oferowanym w podmiotach reintegracji społecznej i zawodowej, przez tworzenie nowych podmiotów (CIS, KIS, ZAZ) oraz wsparcie w istniejących podmiotach reintegracyjnych.
II. Aktywizacja osób biernych zawodowo (niepracujących i niebędących bezrobotnymi) oraz osób zagrożonych ubóstwem i wykluczeniem społecznym realizowana przez LGD w ramach Instrumentu RLKS poprzez:
1. Kompleksowe wsparcie aktywizacyjne rodzin, osób i środowisk zagrożonych ubóstwem lub wykluczeniem społecznym, z wykorzystaniem instrumentów aktywnej integracji o charakterze społecznym, zawodowym, edukacyjnym i zdrowotnym.
Interwencja ta będzie dotyczyć m.in.: terapii, poradnictwa psychologicznego, kursów zawodowych, staży, szkoleń mających na celu m.in.: przeciwdziałanie ubóstwu energetycznemu. Działania w tym zakresie mogą być uzupełniane usługami społecznymi i zdrowotnymi w zależności od potrzeb konkretnych osób.
2. Rozwój wsparcia środowiskowego i poszerzenie zakresu współpracy międzysektorowej.
</t>
    </r>
    <r>
      <rPr>
        <sz val="13"/>
        <rFont val="Calibri"/>
        <family val="2"/>
        <scheme val="minor"/>
      </rPr>
      <t>PROPONOWANY ZAPIS:
Planuje się w szczególności następujące przedsięwzięcia:
I. Aktywizacja osób biernych zawodowo (niepracujących i niebędących bezrobotnymi), osób z niepełnosprawnościami oraz osób zagrożonych ubóstwem i wykluczeniem społecznym</t>
    </r>
    <r>
      <rPr>
        <sz val="13"/>
        <color rgb="FFC00000"/>
        <rFont val="Calibri"/>
        <family val="2"/>
        <scheme val="minor"/>
      </rPr>
      <t xml:space="preserve"> poprzez [3]:</t>
    </r>
    <r>
      <rPr>
        <sz val="13"/>
        <rFont val="Calibri"/>
        <family val="2"/>
        <scheme val="minor"/>
      </rPr>
      <t xml:space="preserve">
1. Kompleksowe wsparcie aktywizacyjne rodzin, osób i środowisk zagrożonych ubóstwem lub wykluczeniem społecznym, z wykorzystaniem instrumentów aktywnej integracji o charakterze społecznym, zawodowym, edukacyjnym i zdrowotnym.
Interwencja ta będzie dotyczyć m.in.: terapii, poradnictwa psychologicznego, kursów zawodowych, staży, szkoleń mających na celu m.in.: przeciwdziałanie ubóstwu energetycznemu. Działania w tym zakresie mogą być uzupełniane usługami społecznymi i zdrowotnymi w zależności od potrzeb konkretnych osób.
2. Rozwój wsparcia środowiskowego i poszerzenie zakresu współpracy międzysektorowej.
3.</t>
    </r>
    <r>
      <rPr>
        <sz val="13"/>
        <color rgb="FFC00000"/>
        <rFont val="Calibri"/>
        <family val="2"/>
        <scheme val="minor"/>
      </rPr>
      <t xml:space="preserve"> Kompleksowe wsparcie oferowane w podmiotach reintegracji społecznej i zawodowej w nowotworzonych podmiotach (CIS, KIS, ZAZ) oraz w istniejących podmiotach reintegracyjnych.</t>
    </r>
    <r>
      <rPr>
        <sz val="13"/>
        <rFont val="Calibri"/>
        <family val="2"/>
        <scheme val="minor"/>
      </rPr>
      <t xml:space="preserve">
</t>
    </r>
    <r>
      <rPr>
        <sz val="13"/>
        <color rgb="FFC00000"/>
        <rFont val="Calibri"/>
        <family val="2"/>
        <scheme val="minor"/>
      </rPr>
      <t>[3] Realizacja wsparcia wskazana w typie I, pkt. 1 i 2 będzie realizowana przez Lokalne Grupy Działania (LGD) z terenu województwa świętokrzyskiego. IZ zastrzega sobie możliwość rozszerzenia realizatorów wsparcia (poza LGD).  Zastosowanie powyższego warunku będzie wynikać z oceny ewentualnego zagrożenia dla osiągnięcia zaplanowanych w programie FEŚ wskaźników.</t>
    </r>
    <r>
      <rPr>
        <sz val="13"/>
        <rFont val="Calibri"/>
        <family val="2"/>
        <scheme val="minor"/>
      </rPr>
      <t xml:space="preserve">
</t>
    </r>
  </si>
  <si>
    <t>jw.</t>
  </si>
  <si>
    <t xml:space="preserve">48. </t>
  </si>
  <si>
    <t>inne</t>
  </si>
  <si>
    <r>
      <rPr>
        <b/>
        <sz val="13"/>
        <color rgb="FF0070C0"/>
        <rFont val="Calibri"/>
        <family val="2"/>
        <scheme val="minor"/>
      </rPr>
      <t>zmiana powiązana ze zmianą nr 46</t>
    </r>
    <r>
      <rPr>
        <sz val="13"/>
        <rFont val="Calibri"/>
        <family val="2"/>
        <scheme val="minor"/>
      </rPr>
      <t xml:space="preserve">
AKTUALNY ZAPIS:
</t>
    </r>
    <r>
      <rPr>
        <i/>
        <sz val="13"/>
        <rFont val="Calibri"/>
        <family val="2"/>
        <scheme val="minor"/>
      </rPr>
      <t xml:space="preserve">Wskazanie konkretnych terytoriów objętych wsparciem, z uwzględnieniem planowanego wykorzystania narzędzi terytorialnych – art. 22 ust. 3 lit. d) pkt (v) rozporządzenia w sprawie wspólnych przepisów:
W ramach celu, w typie przedsięwzięć II, planuje się wykorzystanie instrumentu terytorialnego – Rozwój Lokalny Kierowany przez Społeczność (RLKS) [7].
Instrument ten będzie wdrażany przez Lokalne Grupy Działania (LGD). Instrument RLKS zakłada wspieranie projektów, których realizacja wynikać będzie z Lokalnych Strategii Rozwoju, a których celem jest zaspokojenie potrzeb lokalnych społeczności. RLKS będzie realizowany na terenie województwa przez wszystkie istniejące Lokalne Grupy Działania, których LSR zostaną ocenione pozytywnie i wybrane do dofinansowania.
[7] W przypadku niepodpisania do końca 2023 r. umów z LGD na realizację projektów, IZ zastrzega możliwość rezygnacji z instrumentu RLKS i przeniesienia środków na działania realizowane w typie przedsięwzięcia nr I. Zastosowanie powyższego warunku będzie wynikać z oceny ewentualnego zagrożenia dla osiągnięcia zaplanowanych w programie FEŚ wskaźników.
</t>
    </r>
    <r>
      <rPr>
        <sz val="13"/>
        <rFont val="Calibri"/>
        <family val="2"/>
        <scheme val="minor"/>
      </rPr>
      <t xml:space="preserve">PROPONOWANY ZAPIS:
</t>
    </r>
    <r>
      <rPr>
        <i/>
        <sz val="13"/>
        <rFont val="Calibri"/>
        <family val="2"/>
        <scheme val="minor"/>
      </rPr>
      <t xml:space="preserve">Wskazanie konkretnych terytoriów objętych wsparciem, z uwzględnieniem planowanego wykorzystania narzędzi terytorialnych – art. 22 ust. 3 lit. d) pkt (v) rozporządzenia w sprawie wspólnych przepisów:
W ramach celu nie planuje się wykorzystania narzędzi terytorialnych. Przewiduje się jednak możliwość zastosowania preferencji dla projektów realizowanych na terenach Obszarów Strategicznej Interwencji [1], z uwzględnieniem ZIT.
W ramach celu preferowane będą działania realizowane na Obszarach Strategicznej Interwencji ze szczególnym uwzględnieniem dostępu do usług społecznych na obszarach funkcjonalnych miasto – wieś. Ponadto zróżnicowany terytorialnie dostęp do usług społecznych, w tym zdrowotnych, zostanie wsparty m.in. przez osadzenie usług opiekuńczych w środowisku lokalnym (deinstytucjonalizacja), wzmocnienie roli podstawowej opieki zdrowotnej oraz poprawę dostępności usług społecznych i zdrowotnych.
[1] Delimitacja obszarów strategicznej interwencji (OSI) w województwie świętokrzyskim wymagała połączenia dwóch podejść, tj. krajowego, wynikającego z polityki regionalnej rządu wyrażonej w KSRR 2030 oraz regionalnego, wynikającego ze Strategii Rozwoju Województwa Świętokrzyskiego 2030+. Obszary Strategicznej Interwencji (OSI) to terytoria, charakteryzujące się niekorzystnymi zjawiskami w sferze społecznej, ekonomicznej, zdrowotnej, wymagające interwencji nakierowanej na przełamanie barier rozwojowych. </t>
    </r>
  </si>
  <si>
    <t>jw..</t>
  </si>
  <si>
    <t xml:space="preserve">49. </t>
  </si>
  <si>
    <t xml:space="preserve">50. </t>
  </si>
  <si>
    <t>EFS+.CP4.I</t>
  </si>
  <si>
    <r>
      <t>AKTUALNY ZAPIS:
Tabela 2: Wskaźniki produktu
EECO13 Liczba osób z krajów trzecich objętych wsparciem w programie - cel końcowy:</t>
    </r>
    <r>
      <rPr>
        <sz val="13"/>
        <color rgb="FFC00000"/>
        <rFont val="Calibri"/>
        <family val="2"/>
        <scheme val="minor"/>
      </rPr>
      <t xml:space="preserve"> </t>
    </r>
    <r>
      <rPr>
        <sz val="13"/>
        <rFont val="Calibri"/>
        <family val="2"/>
        <scheme val="minor"/>
      </rPr>
      <t xml:space="preserve">942
PROPONOWANY ZAPIS:
Tabela 2: Wskaźniki produktu
EECO13 Liczba osób z krajów trzecich objętych wsparciem w programie - cel końcowy: </t>
    </r>
    <r>
      <rPr>
        <sz val="13"/>
        <color rgb="FFC00000"/>
        <rFont val="Calibri"/>
        <family val="2"/>
        <scheme val="minor"/>
      </rPr>
      <t>970</t>
    </r>
  </si>
  <si>
    <t>Potrzeba zmiany metodologii szacowania wskaźnika, a w konsekwencji wartości wskaźnika, wynikła z błędnego założenia zbyt wysokiego kosztu jednostkowego przypadającego na wsparcie jednego uczestnika w projekcie. Koszt jednostkowy przyjęty w metodologii odnosił się do danych historycznych dotyczących interwencji ściśle związanej z kompleksową aktywizacją społeczno-zawodową uczestników zgodnie z indywidualną ścieżką reintegracji, natomiast w ramach ESO4.9 (i) istnieje możliwość tworzenia Centrów Integracji Cudzoziemców, tj. placówek umożliwiających korzystanie z szerokiej gamy usług wg indywidualnych potrzeb uczestników, które obejmują m.in. pomoc prawną, socjalno-bytową, pomoc psychologiczną, poradnictwo w sprawach zatrudniania i zdobywania kwalifikacji, wsparcie w procesie nauki języka polskiego jak również szkolenia, warsztaty i spotkania mające na celu wspieranie procesu integracji społecznej i kulturowej obywateli państw trzecich. 
W związku z powyższym IZ w propozycji zmiany metodologii przyjęła średni koszt jednostkowy przypadający na jednego uczestnika na poziomie 50% dotychczas przyjętego kosztu, przez co pomimo zgłoszonego zmniejszenia alokacji na działanie, cel końcowy uległ nieznacznemu zwiększeniu.</t>
  </si>
  <si>
    <t xml:space="preserve">51. </t>
  </si>
  <si>
    <r>
      <rPr>
        <b/>
        <sz val="13"/>
        <rFont val="Calibri"/>
        <family val="2"/>
        <scheme val="minor"/>
      </rPr>
      <t xml:space="preserve">AKTUALNE ZAPISY:
</t>
    </r>
    <r>
      <rPr>
        <i/>
        <sz val="13"/>
        <rFont val="Calibri"/>
        <family val="2"/>
        <scheme val="minor"/>
      </rPr>
      <t>2.1.1.1.3. Indykatywny podział zaprogramowanych zasobów (UE) według rodzaju interwencji (str. 222)</t>
    </r>
    <r>
      <rPr>
        <sz val="13"/>
        <rFont val="Calibri"/>
        <family val="2"/>
        <scheme val="minor"/>
      </rPr>
      <t xml:space="preserve">
Tabela 4: Wymiar 1 – zakres interwencji
Kod 157. Działania na rzecz integracji społecznej obywateli państw trzecich - 4 141 979,00
Ogółem - 4 141 979,00
Tabela 5: Wymiar 2 – forma finansowania
Kod 01 Dotacja - 4 141 979,00
Ogółem - 4 141 979,00
Tabela 6: Wymiar 3 – terytorialny mechanizm realizacji i ukierunkowanie terytorialne
Kod 33. Inne podejścia – brak ukierunkowania terytorialnego - 4 141 979,00
Ogółem - 4 141 979,00
Tabela 7: Wymiar 6 – dodatkowe tematy EFS+
Kod 09. Nie dotyczy -  4 141 979,00
Ogółem -  4 141 979,00
Tabela 8: Wymiar 7 – wymiar równouprawnienia płci w ramach EFS+*, EFRR, Funduszu Spójności i FST
Kod 02. Uwzględnianie aspektu płci - 4 141 979,00
Ogółem - 4 141 979,00
</t>
    </r>
    <r>
      <rPr>
        <b/>
        <sz val="13"/>
        <rFont val="Calibri"/>
        <family val="2"/>
        <scheme val="minor"/>
      </rPr>
      <t>PROPONOWANE ZAPISY:</t>
    </r>
    <r>
      <rPr>
        <sz val="13"/>
        <rFont val="Calibri"/>
        <family val="2"/>
        <scheme val="minor"/>
      </rPr>
      <t xml:space="preserve">
</t>
    </r>
    <r>
      <rPr>
        <i/>
        <sz val="13"/>
        <rFont val="Calibri"/>
        <family val="2"/>
        <scheme val="minor"/>
      </rPr>
      <t>2.1.1.1.3. Indykatywny podział zaprogramowanych zasobów (UE) według rodzaju interwencji (str. 222)</t>
    </r>
    <r>
      <rPr>
        <sz val="13"/>
        <rFont val="Calibri"/>
        <family val="2"/>
        <scheme val="minor"/>
      </rPr>
      <t xml:space="preserve">
Tabela 4: Wymiar 1 – zakres interwencji
Kod 157. Działania na rzecz integracji społecznej obywateli państw trzecich - 2 132 943,00
Ogółem - 2 132 943,00
Tabela 5: Wymiar 2 – forma finansowania
Kod 01 Dotacja - 2 132 943,00
Ogółem -2 132 943,00
Tabela 6: Wymiar 3 – terytorialny mechanizm realizacji i ukierunkowanie terytorialne
Kod 33. Inne podejścia – brak ukierunkowania terytorialnego - 2 132 943,00
Ogółem - 2 132 943,00
Tabela 7: Wymiar 6 – dodatkowe tematy EFS+
Kod 09. Nie dotyczy -  2 132 943,00
Ogółem -  2 132 943,00
Tabela 8: Wymiar 7 – wymiar równouprawnienia płci w ramach EFS+*, EFRR, Funduszu Spójności i FST
Kod 02. Uwzględnianie aspektu płci - 2 132 943,00
Ogółem - 2 132 943,00</t>
    </r>
  </si>
  <si>
    <r>
      <rPr>
        <b/>
        <sz val="13"/>
        <rFont val="Calibri"/>
        <family val="2"/>
        <scheme val="minor"/>
      </rPr>
      <t xml:space="preserve">Przesunięcie w ramach kwoty elastyczności
</t>
    </r>
    <r>
      <rPr>
        <sz val="13"/>
        <rFont val="Calibri"/>
        <family val="2"/>
        <scheme val="minor"/>
      </rPr>
      <t xml:space="preserve">
W ramach Działania 9.3 Aktywna integracja społeczna i zawodowa obywateli państw trzecich IZ osiągnęła już planowaną do osiągnięcia wartość końcową wskaźnika: "Liczba osób z krajów trzecich objętych wsparciem w programie". Ponadto, z danych dostępnych na stronie internetowej www.migracje.gov.pl wynika, że w województwie świętokrzyskim sytuacja się ustabilizowała i w 2023 r. w regionie przebywało najmniej cudzoziemców w całym kraju.
Natomiast w ramach Działania 8.1 Wsparcie edukacji przedszkolnej wskaźnik: "Liczba dofinansowanych miejsc wychowania przedszkolnego" został osiągnięty na poziomie 20%, pomimo wykorzystania prawie 70% alokacji. W związku z czym IZ proponuje przeznaczenie większej kwoty w ramach celu szczegółowego (f).</t>
    </r>
  </si>
  <si>
    <t xml:space="preserve">52. </t>
  </si>
  <si>
    <t>EFS+.CP4.K</t>
  </si>
  <si>
    <t>Zaktualizowanie zapisu o usunięcie wsparcia w ramach DDOM i CZP wynika z innych możliwości finansowania funkcjonowania tych podmiotów niż zakładano na początku realizacji programu regionalnego. Ponadto wnioskujemy w tej zmianie o możliwość finansowania leczenia w postaci terapii/psychoterapii osób uzależnionych i z zaburzeniami psychicznymi. W naszej opinii pomoc tym osobom opierająca się tylko na świadczeniu usług zdrowotnych o charakterze profilaktycznym czy diagnostycznym nie przyniesie efektów wydatkowania środków unijnych. Brak możliwości przeprowadzenia leczenia psychoterapeutycznego osób uzależnionych czy rehabilitacji psychiatrycznej dla osób z zaburzeniami psychicznymi nie poprawi ich sytuacji życiowej i nie przyczyni się do wyleczenia. Wnioskujemy również o możliwość wsparcia opiekunów faktycznych usługą rehabilitacyjną. Ze względu na niewystarczającą podaż w województwie usług opieki w szczególności nad osobami starszymi i osobami z niepełnosprawnościami, opiekę nad tymi osobami przejmują opiekunowie faktyczni. Jednak w starzejącej się populacji zmniejszać się będą również zasoby nieformalnej opieki nad osobami starszymi, realizowanej dotychczas głównie w rodzinie.  
W konsekwencji nadal istnieje konieczność rozbudowy systemu opieki m.in. poprzez rozwój usług społecznych w środowisku lokalnym. Świadczenie takich usług wymaga fachowej wiedzy i praktyki, a niestety występujący w regionie niedobór personelu opieki długoterminowej powoduje konieczność zaplanowania alternatywnych działań w ramach programu regionalnego FEŚ 2021-2027.
Takim dobrym rozwiązaniem w naszej opinii jest np. pomoc opiekunom faktycznym osób potrzebujących wsparcia w codziennym funkcjonowaniu. Opieka nad osobą chorą, zależną, wpływa nie tylko na stan zdrowia fizycznego opiekunów, ale również na ich stan psychiczny. Długotrwała opieka nad osobą z niepełnosprawnością/ niesamodzielną często wiąże się ze znacznym obciążeniem narządu ruchu opiekuna, co skutkuje różnego rodzaju przeciążeniami i zwyrodnieniami. Doświadczanie takich dolegliwości bólowych wpływa niekorzystnie na ogólną kondycję fizyczną opiekuna i znacznie utrudnia sprawowanie opieki. Dodatkowo, ciągłe mierzenie się z chorobą czy niepełnosprawnością podopiecznych, znacznie wpływa na ogólny stan psychiczny opiekuna. Pogodzenie życia prywatnego z opieką (często nad osobą bliską, spokrewnioną) ma ogromny wpływ na dobrostan psychiczny opiekunów faktycznych. Dlatego, w opinii IZ, możliwość wsparcia w projekcie opiekuna faktycznego np. usługą rehabilitacyjną czy wsparciem psychologicznym poprawi jego funkcjonowanie w wymiarze fizycznym i psychicznym oraz zwiększy jakość opieki nad podopiecznym.
Dlatego, w opinii IZ, możliwość wsparcia w projekcie opiekuna faktycznego usługą rehabilitacyjną a nie tylko wsparciem psychologicznym poprawi jego funkcjonowanie w wymiarze fizycznym i psychicznym oraz zwiększy jakość opieki nad podopiecznym. Proponowana zmiana odpowiada na Zalecenie 3 (CSR 3) dot. podjęcia działań na rzecz zwiększenia uczestnictwa w rynku pracy grup defaworyzowanych, w tym przez poprawę jakości domowej i środowiskowej formalnej opieki domowej oraz dostępu do tej opieki. Zaproponowane zmiany są również zgodne z zapisami motywu 23 CSR, w którym Komisja Europejska zauważa, że system opieki długoterminowej jest słabo rozwinięty i w dalszym ciągu opiera się na rodzinach, zwłaszcza kobietach oraz na innych opiekunach nieformalnych. Konieczność poprawy warunków pracy i równowagi między życiem zawodowym a prywatnym opiekunów została również wskazana w ramce nr 4 Sprawozdania krajowego 2024 - Polska.</t>
  </si>
  <si>
    <t>W opinii IK UP zmiana jest zasadna, niemniej jej wprowadzenie jest uzależnione od zgody KE na zmianę w UP. Zgodnie z aktualnymi warunkami określonymi w UP jest możliwe finansowanie leczenia w obszarze psychiatrii dzieci i młodzieży, opieki długoterminowej oraz dla pracowników potrzebujących programów rehabilitacyjnych ułatwiających powrót do pracy, w ramach Celu Szczegółowego (d). Wprowadzenie zmiany wymaga zatem uzyskania zgody Komisji Europejskiej. 
Ponadto, zaproponowana zmiana w UP obejmuje wyłącznie dodanie wsparcia opiekunów faktycznych i nie obejmuje umożliwienia finansowania opieki medycznej dla dorosłych osób z zaburzeniami psychicznymi oraz osób z problemem uzależnień. Prosimy o uspójnienie propozycji zmiany UP i programu.</t>
  </si>
  <si>
    <t xml:space="preserve">53. </t>
  </si>
  <si>
    <t xml:space="preserve">Jak wyżej. Wprowadzenie zmiany wymaga uzyskania zgody Komisji Europejskiej.
</t>
  </si>
  <si>
    <t xml:space="preserve">54. </t>
  </si>
  <si>
    <t>Jak wyżej. Wprowadzenie zmiany wymaga uzyskania zgody Komisji Europejskiej.</t>
  </si>
  <si>
    <t xml:space="preserve">55. </t>
  </si>
  <si>
    <r>
      <t xml:space="preserve">AKTUALNY ZAPIS:
Tabela 3: Wskaźniki rezultatu:
PLKLCR02 Liczba utworzonych miejsc świadczenia usług w społeczności lokalnej - cel końcowy 1 965
PROPONOWANY ZAPIS:
Tabela 3: Wskaźniki rezultatu:
PLKLCR02 Liczba utworzonych miejsc świadczenia usług w społeczności lokalnej - cel końcowy </t>
    </r>
    <r>
      <rPr>
        <strike/>
        <sz val="13"/>
        <color rgb="FFC00000"/>
        <rFont val="Calibri"/>
        <family val="2"/>
        <charset val="238"/>
        <scheme val="minor"/>
      </rPr>
      <t>908</t>
    </r>
    <r>
      <rPr>
        <sz val="13"/>
        <color rgb="FFC00000"/>
        <rFont val="Calibri"/>
        <family val="2"/>
        <scheme val="minor"/>
      </rPr>
      <t xml:space="preserve"> 545</t>
    </r>
  </si>
  <si>
    <r>
      <t>I</t>
    </r>
    <r>
      <rPr>
        <sz val="13"/>
        <color theme="1"/>
        <rFont val="Calibri"/>
        <family val="2"/>
        <charset val="238"/>
        <scheme val="minor"/>
      </rPr>
      <t xml:space="preserve">nstytucja Zarządzająca identyfikuje brak możliwości osiągnięcia założonej w programie wartości wskaźnika dot. utworzenia nowych miejsc świadczenia usług w społeczności lokalnej w formie stacjonarnej.
Czynniki wpływające na brak możliwości osiągnięcia założonego celu końcowego: 
a)	wyłączenie z szacowanego wskaźnika w porównaniu do perspektywy 2014-2020 osób świadczących usługi społeczne niestacjonarnie, w tym osób których wynagrodzenie jest finansowane ze środków projektu. Do wyliczenia kosztu jednostkowego na podstawie danych historycznych IZ przyjęła wartości osiągniętych w perspektywie 2014-2020 wskaźników: Liczba utworzonych w programie miejsc świadczenia usług asystenckich, opiekuńczych oraz usług w mieszkaniach wspomaganych i chronionych oraz Liczba utworzonych miejsc świadczenia usług zdrowotnych – osiągnięte wartości nie zostały skorygowane o osoby świadczące usługi niestacjonarnie,
b)	znaczne ograniczenie potrzeby tworzenia nowych miejsc świadczenia sług w formie stacjonarnej ze względu na realizację tożsamych działań w perspektywie 2014-2020, 
c)	ograniczenie możliwości finansowania na dotychczasowych warunkach tworzenia dziennych form usług opiekuńczych w postaci klubów seniora.
W perspektywie finansowej 2014-2020 kluby seniora były tworzone jako miejsca spotkań seniorów, przeciwdziałające osamotnieniu i marginalizacji osób starszych. Realizowane w tych klubach były głównie zajęcia zapewniające zwiększenie aktywności w życiu społecznym (kino, teatr, wycieczki) czy organizacja czasu wolnego. Obecnie, w programie FEŚ dla osób potrzebujących wsparcia w codziennym funkcjonowaniu zaplanowaliśmy możliwość realizacji kompleksowych projektów, które obowiązkowo będą łączyć usługi społeczne i zdrowotne. W związku z tym są to "trudniejsze" projekty, wymagające większych nakładów i zaangażowania w porównaniu do realizacji projektów z zakresu tworzenia klubów seniora. Dlatego zainteresowanie Wnioskodawców ich realizacją jest znacznie mniejsze. 
</t>
    </r>
    <r>
      <rPr>
        <sz val="13"/>
        <rFont val="Calibri"/>
        <family val="2"/>
        <scheme val="minor"/>
      </rPr>
      <t xml:space="preserve">
Analiza przedłożonych do IZ projektów opisujących potrzeby związane z świadczeniem usług opiekuńczych i asystenckich, wskazuje na niewielkie zainteresowanie tworzeniem nowych miejsc stacjonarnego świadczenia usług. Założenia realizowanych projektów Centrów Usług Społecznych opierają się przede wszystkim na świadczeniu usług w miejscu zamieszkania osób potrzebujących wsparcia w codziennym funkcjonowaniu, dlatego też, wg danych na </t>
    </r>
    <r>
      <rPr>
        <sz val="13"/>
        <color theme="1"/>
        <rFont val="Calibri"/>
        <family val="2"/>
        <charset val="238"/>
        <scheme val="minor"/>
      </rPr>
      <t>koniec 2024 r., zakładana w podpisanych dotychczas umowach wartość wskaźnika wynosi zaledwie  231 miejsc przy zakontraktowaniu  60 % alokacji.</t>
    </r>
  </si>
  <si>
    <t>Brak uwag, prosimy jednak o wyjaśnienie, dlaczego wskazują Państwo w uzasadnieniu zmiany na "ograniczenie możliwości finansowania na dotychczasowych warunkach tworzenia dziennych form usług opiekuńczych w postaci klubów seniora".</t>
  </si>
  <si>
    <t>W perspektywie finansowej 2014-2020 kluby seniora były tworzone jako miejsca spotkań seniorów, przeciwdziałające osamotnieniu i marginalizacji osób starszych. Realizowane w tych klubach były głównie zajęcia zapewniające zwiększenie aktywności w życiu społecznym (kino, teatr, wycieczki) czy organizacja czasu wolnego. Obecnie, w programie FEŚ dla osób potrzebujących wsparcia w codziennym funkcjonowaniu zaplanowaliśmy możliwość realizacji kompleksowych projektów, które obowiązkowo będą łączyć usługi społeczne i zdrowotne. W związku z tym są to "trudniejsze" projekty, wymagające większych nakładów i zaangażowania w porównaniu do realizacji projektów z zakresu tworzenia klubów seniora. Dlatego zainteresowanie Wnioskodawców ich realizacją jest znacznie mniejsze. W realizowanej perspektywie - zgodnie z wytycznymi obszarowymi - w regulaminie wyboru projektów powinny znaleźć się minimalne standardy świadczenia usług społecznych w podmiotach utworzonych w ramach projektów. W ogłoszonym w marcu 2024 r. naborze opracowaliśmy standardy funkcjonowania Dziennych Domów Pomocy, do których tworzenia zachęcamy Wnioskodawców.</t>
  </si>
  <si>
    <t xml:space="preserve">56. </t>
  </si>
  <si>
    <t>EFS+.CP4.L</t>
  </si>
  <si>
    <r>
      <t xml:space="preserve">AKTUALNY ZAPIS:
Tabela 3:Wskaźniki rezultatu:
PLHILCR01 Liczba osób, których sytuacja społeczna uległa poprawie po opuszczeniu programu
PROPONOWANY ZAPIS:
Zastąpienie powyższego wskaźnika następującym:
Tabela 3:Wskaźniki rezultatu:
PLKLCR06 Liczba utworzonych w programie miejsc świadczenia usług wspierania rodziny i pieczy zastępczej istniejących po zakończeniu projektu, cel końcowy - </t>
    </r>
    <r>
      <rPr>
        <strike/>
        <sz val="13"/>
        <color rgb="FFFF0000"/>
        <rFont val="Calibri"/>
        <family val="2"/>
        <charset val="238"/>
        <scheme val="minor"/>
      </rPr>
      <t>981</t>
    </r>
    <r>
      <rPr>
        <sz val="13"/>
        <color rgb="FFFF0000"/>
        <rFont val="Calibri"/>
        <family val="2"/>
        <charset val="238"/>
        <scheme val="minor"/>
      </rPr>
      <t xml:space="preserve"> 1 177</t>
    </r>
  </si>
  <si>
    <r>
      <t xml:space="preserve">IZ przyjęła błędne założenie przy wyborze wskaźnika rezultatu dla celu szczegółowego ESO4.12 (l) zaplanowanego do wdrożenia w ramach Priorytetu 9. Propozycja zastąpienia wybranego do programu wskaźnika  wskaźnikiem, który jest adekwatny do głównego celu interwencji, czyli wsparcia rodziny i pieczy zastępczej. 
IZ wybierając wskaźnik rezultatu „Liczba osób, których sytuacja społeczna uległa poprawie po opuszczeniu programu” do monitorowania interwencji w ramach cs (l) w Priorytecie 9 błędnie założyła, że jest on na tyle uniwersalny, że może zostać zastosowany w odniesieniu do całej grupy docelowej zaplanowanej do objęcia wsparciem w ramach ww. celu. Na dalszym etapie wdrażania programu (etap zatwierdzania kryteriów dostępu) MFiPR zgłosiło uwagę odnośnie braku adekwatności zastosowania w naborach dot. wspierania rodziny i pieczy zastępczej niniejszego wskaźnika rezultatu. W ramach Priorytetu 9 wspieranie rodziny i pieczy zastępczej stanowi główny cel interwencji cs (l).
Zgodnie ze stanowiskiem MFiPR wskaźnik „Liczba osób, których sytuacja społeczna uległa poprawie po opuszczeniu programu” dotyczy wyłącznie wsparcia osób w kryzysie bezdomności oraz interwencji w zakresie aktywizacji społecznej osób najbardziej zagrożonych wykluczeniem społecznym, na które zaplanowano ok. 10% środków przeznaczonych na interwencję w cs (l) w ramach Priorytetu 9.
W Metodologii szacowania wartości docelowych dla programu założono, że wyrażony procentowo wskaźnik „Liczba osób, których sytuacja społeczna uległa poprawie po opuszczeniu programu” odnosi się do całkowitej liczby osób objętych wsparciem w ramach celu. W związku z powyższym nie ma możliwości jego osiągnięcia, gdyż finalnie na jego realizację będzie miało wpływ jedynie 10% interwencji. W ramach ogłoszonych do tej pory naborów, zgodnie ze stanowiskiem MFiPR, projekty dot. wspierania rodziny i pieczy zastępczej nie zakładają realizacji wskaźnika „Liczba osób, których sytuacja społeczna uległa poprawie po opuszczeniu programu”. Proponowana zmiana </t>
    </r>
    <r>
      <rPr>
        <sz val="13"/>
        <color theme="1"/>
        <rFont val="Calibri"/>
        <family val="2"/>
        <charset val="238"/>
        <scheme val="minor"/>
      </rPr>
      <t>ma na celu</t>
    </r>
    <r>
      <rPr>
        <sz val="13"/>
        <rFont val="Calibri"/>
        <family val="2"/>
        <scheme val="minor"/>
      </rPr>
      <t xml:space="preserve"> minimalizację czynników mogących ograniczyć wdrażanie cs 4.12 w kontekście Zalecenia 2 (CSR 2) dot. przyspieszenia wdrażania programów polityki spójności.</t>
    </r>
  </si>
  <si>
    <t xml:space="preserve">57. </t>
  </si>
  <si>
    <t>FESW.10 Aktywni na rynku pracy</t>
  </si>
  <si>
    <t xml:space="preserve">AKTUALNY ZAPIS:
2.1.1.1.1. Interwencje wspierane z Funduszy
Wsparcie procesów adaptacyjnych w ramach usług rozwojowych (PSF) na terenie województwa świętokrzyskiego planuje się w formie projektu własnego Wojewódzkiego Urzędu Pracy w Kielcach.  
PROPONOWANY ZAPIS:
2.1.1.1.1. Interwencje wspierane z Funduszy
Wsparcie procesów adaptacyjnych w ramach usług rozwojowych (PSF) w regionie świętokrzyskim będzie realizowane przez Województwo Świętokrzyskie - Wojewódzki Urząd Pracy w Kielcach.  </t>
  </si>
  <si>
    <t xml:space="preserve">Zmiana związana z koniecznością doprecyzowania roli Wojewódzkiego Urzędu Pracy w Kielcach (WUP) w realizacji projektu związanego z wdrażaniem Podmiotowego Systemu Finansowania Usług (PSF) rozwojowych w regionie świętokrzyskim. Projekty PSF Województwa Świętokrzyskiego, dedykowane firmom i pracodawcom, będą wybrane przez IZ FEŚ w sposób niekonkurencyjny, a ich realizatorem będzie Wojewódzki Urząd Pracy w Kielcach. Dla uniknięcia formalno-prawnych wątpliwości, koniecznym jest doprecyzowanie zapisów programu przez wykreślenie zwrotów określających interwencję jako „projekt własny” WUP, na rzecz wskazania, że WUP będzie ich realizatorem. </t>
  </si>
  <si>
    <t xml:space="preserve">58. </t>
  </si>
  <si>
    <t>EFS+.CP4.G</t>
  </si>
  <si>
    <t>AKTUALNY ZAPIS:
2.1.1.1.1. Interwencje wspierane z Funduszy
Beneficjenci:
Wojewódzki Urząd Pracy – projekt własny.
PROPONOWANY ZAPIS:
2.1.1.1.1. Interwencje wspierane z Funduszy
Beneficjenci:
Województwo Świętokrzyskie - Wojewódzki Urząd Pracy w Kielcach</t>
  </si>
  <si>
    <t xml:space="preserve">Zmiana związana z koniecznością doprecyzowania roli Wojewódzkiego Urzędu Pracy w Kielcach (WUP) w realizacji projektu związanego z wdrażaniem Podmiotowego Systemu Finansowania Usług (PSF) rozwojowych w regionie świętokrzyskim. Projekt PSF Województwa Świętokrzyskiego, dedykowany osobom dorosłym, będzie wybrany przez IZ FEŚ w sposób niekonkurencyjny, a ich realizatorem będzie Wojewódzki Urząd Pracy w Kielcach. Dla uniknięcia formalno-prawnych wątpliwości, koniecznym jest doprecyzowanie zapisów programu przez wykreślenie zwrotów określających ww. interwencję jako „projekt własny” WUP, na rzecz wskazania, że WUP będzie ich realizatorem. </t>
  </si>
  <si>
    <t xml:space="preserve">59. </t>
  </si>
  <si>
    <r>
      <rPr>
        <b/>
        <sz val="13"/>
        <rFont val="Calibri"/>
        <family val="2"/>
        <scheme val="minor"/>
      </rPr>
      <t>Przesunięcie w ramach kwoty elastyczności</t>
    </r>
    <r>
      <rPr>
        <sz val="13"/>
        <rFont val="Calibri"/>
        <family val="2"/>
        <scheme val="minor"/>
      </rPr>
      <t xml:space="preserve">
W ramach Priorytetu 9 (Działanie 9.3) zablokowana jest kwota elastyczności o wartości 2 009 036 euro. IZ zgłasza propozycję ostatecznej alokacji powyższej kwoty w ramach Priorytetu 8 (Działanie 8.1).
</t>
    </r>
  </si>
  <si>
    <t xml:space="preserve">60. </t>
  </si>
  <si>
    <t>EFS+.CP4.A</t>
  </si>
  <si>
    <t>AKTUALNE ZAPISY:
Tabela 4: Wymiar 1 – zakres interwencji
Kod 136. Wsparcie specjalne na rzecz zatrudnienia ludzi młodych i integracji społeczno-gospodarczej ludzi młodych - 45 193 945,00
Ogółem - 91 194 593,00
Tabela 5: Wymiar 2 – forma finansowania
Kod 01 Dotacja - 91 194 593,00
Ogółem - 91 194 593,00
Tabela 6: Wymiar 3 – terytorialny mechanizm realizacji i ukierunkowanie terytorialne
Kod 33. Inne podejścia – brak ukierunkowania terytorialnego - 91 194 593,00
Ogółem - 91 194 593,00
Tabela 7: Wymiar 6 – dodatkowe tematy EFS+
Kod 10. Rozwiązywanie problemów określonych w ramach europejskiego semestru -  91 194 593,00
Ogółem -  91 194 593,00
Tabela 8: Wymiar 7 – wymiar równouprawnienia płci w ramach EFS+*, EFRR, Funduszu Spójności i FST
Kod 02. Uwzględnianie aspektu płci - 91 194 593,00
Ogółem - 91 194 593,00
PROPONOWANE ZAPISY:
Tabela 4: Wymiar 1 – zakres interwencji
Kod 136. Wsparcie specjalne na rzecz zatrudnienia ludzi młodych i integracji społeczno-gospodarczej ludzi młodych - 35 874 625,00
Ogółem - 81 875 273,00
Tabela 5: Wymiar 2 – forma finansowania
Kod 01 Dotacja - 81 875 273,00
Ogółem - 81 875 273,00
Tabela 6: Wymiar 3 – terytorialny mechanizm realizacji i ukierunkowanie terytorialne
Kod 33. Inne podejścia – brak ukierunkowania terytorialnego - 81 875 273,00
Ogółem - 81 875 273,00
Tabela 7: Wymiar 6 – dodatkowe tematy EFS+
Kod 10. Rozwiązywanie problemów określonych w ramach europejskiego semestru -  81 875 273,00
Ogółem - 81 875 273,00
Tabela 8: Wymiar 7 – wymiar równouprawnienia płci w ramach EFS+*, EFRR, Funduszu Spójności i FST
Kod 02. Uwzględnianie aspektu płci - 81 875 273,00
Ogółem -81 875 273,00</t>
  </si>
  <si>
    <t>W latach 2021-2023 poziom bezrobocia w województwie świętokrzyskim systematycznie się zmniejszał. Spadek szczególnie wyraźny był w grupie osób młodych do 30 roku życia. Na koniec grudnia 2023 roku populacja osób młodych liczyła 8.757 osób, czyli o 33,0% mniej niż na koniec stycznia 2021 r. (w tym samym czasie bezrobocie ogółem zmniejszyło się o 28,2%). Zmniejszył się również udział tej grupy w bezrobociu ogółem. Na koniec 2023 r. osoby młode stanowiły 26,0% ogółu wobec 27,8% na koniec stycznia 2021 roku (spadek o 1,8 p.p.). W bieżącym roku (2024) obserwowany jest dalszy spadek liczebności populacji młodych i ich udziału w bezrobociu. Na koniec lipca 2024 roku w województwie zarejestrowane były 7.854 osoby do 30 roku życia, tj. 25,1% ogółu.
Grupa osób w wieku 18-24 lata na koniec 2023 roku liczyła 4.661 osób bezrobotnych (13,8% ogółu). W porównaniu do końca stycznia 2021 roku w grupie najmłodszych bezrobocie zmniejszyło się o 27,8%. W 2024 roku poziom bezrobocia w tej grupie zmniejszył się do 4.176 osób na koniec lipca, a udział wśród ogółem do 13,3%.
Spadek bezrobocia w analizowanych grupach wiekowych wynikał między innymi ze zmniejszonego napływu tych osób do rejestrów na przestrzeni ostatnich lat, jak również spadku udziału wśród osób rejestrujących się. Wśród nowo zarejestrowanych w 2023 roku osoby do 30 roku życia stanowiły 38,8% wobec 41,0% w 2021 roku. Analogiczny udział osób w wieku 18-24 lata w napływie wyniósł 23,5% wobec 24,1%. W okresie 7 miesięcy 2024 roku udział obu grup w napływie do bezrobocia uległ dalszemu obniżeniu: osób do 30 roku życia do 37,8%, zaś osób do 25 roku życia do 22,4%. 
Biorąc pod uwagę fakt, że wskaźniki do programu FEŚ 2021-2027 ustalane były w 2022 roku, kiedy poziom bezrobocia osób młodych był znaczenie wyższy niż obecnie, zasadnym jest dokonanie zmniejszenia alokacji na Działania 10.02 i 10.03 skierowanego do osób młodych i przesunięcie wsparcia do grup docelowych, które aktualnie potrzebują zintensyfikowanej pomocy. 
Ponadto na zmniejszenie alokacji (a tym samym wielkości grupy docelowej) w ramach Działania 10.02 wpływa fakt, że obecnie uczniowie OHP często nabywają praktycznych umiejętności w ramach umów o przygotowanie zawodowe, dlatego nie wpisują w grupę docelową, jako osoby bezrobotne. Rzeczywista liczba podopiecznych OHP, którzy mogą skorzystać ze wsparcia w ramach EFS+ jest więc dużo mniejsza niż pierwotnie zakładano.
Mając na uwadze mniejszą liczbę młodych osób bezrobotnych w woj. świętokrzyskim oraz wyżej opisaną strukturę klientów OHP, IP planuje (po konsultacjach z OHP) przeprowadzenie jeszcze 2 naborów (w 2025 r. i 2026 r.) w ramach Działania 10.2 na kwoty zbliżone do wartości obecnie realizowanej umowy (obecna wartość umowy z OHP wynosi 1 027 843,24 PLN i została zmniejszona z pierwotnie podpisanej umowy na ok. 3 mln a tym samym została zmniejszona liczba o połowę uczestników, tj. z 200 na 100 osób). Niewykorzystana część alokacji zostanie przesunięte na inne działania w ramach Priorytetu 10.
W przypadku Działania 10.03, poza wynikającym z poprawy sytuacji osób młodych na rynku pracy systematycznym spadkiem potencjalnej grupy docelowej, należy wziąć pod uwagę, że projekty w ramach inicjatywy ALMA mają bardziej złożony charakter od projektów standardowych i wymagają dużego zaangażowania kadry zarządzającej projektem oraz współpracy z partnerami zagranicznymi, co z kolei będzie obligowało IP do analizy efektów realizowanych projektów w ramach pierwszej edycji, tj. pierwszego naboru. Ponadto grupę docelową stanowią osoby z grupy NEET, borykające się z wieloma problemami, które nierzadko pierwszy raz będą w ramach projektu aktywizowane zawodowo (a tym bardziej za granicą). W innych województwach w których wdrażane jest działanie ALMA, Beneficjenci mają problem z rekrutacją NEET do projektów. Dlatego IP prognozuje, że nie zostanie wydatkowana cała alokacja na działanie (aktualnie w naborze na ok. 30 mln zł, została zakontraktowana kwota ok. 16 mln z uwagi na małe zainteresowanie działaniem. Dlatego istnieje uzasadniona konieczność  przeniesienia części środków (około 35 %) na inne działania. Proponowana zmiana ma na celu minimalizację czynników mogących ograniczyć wdrażanie cs 4a w kontekście Zalecenia 3 (CSR 3) dot. działań na rzecz zwiększenia uczestnictwa w rynku pracy grup defaworyzowanych. Zgodnie z motywem nr 21 CSR ważne jest, aby Polska kontynuowała działania na rzecz zwiększenia uczestnictwa osób z grup defaworyzowanych na rynku pracy. Oznacza to konieczność kontynuowania działań na rzecz większego dostępu do zatrudnienia dla wszystkich osób poszukujących pracy, poprzez aktywizację zawodową osób pozostających bez pracy, w tym zwłaszcza dla znajdujących się w trudnej sytuacji na rynku pracy: kobiet, osób młodych (w tym NEET), osób starszych, osób długotrwale bezrobotnych i osób o niskich kwalifikacjach i kompetencjach oraz osób z niepełnosprawnościami.</t>
  </si>
  <si>
    <t xml:space="preserve">61. </t>
  </si>
  <si>
    <t>AKTUALNE ZAPISY
Tabela 2: Wskaźniki produktu
EECO02 Bezrobotni, w tym długotrwale bezrobotni - 33 012,00
EECO03 Długotrwale bezrobotni - 14 855,00 
EECO07 Osoby młode w wieku 18–29 lat - 15 007,00
EECO08 Uczestnicy powyżej 54 lat - 6 389,00
EECO12 Uczestnicy z niepełnosprawnościami - 3 301,00
PLACO01 Liczba osób, które otrzymały bezzwrotne środki na podjęcie działalności gospodarczej w programie 7 260,00
Tabela 3: Wskaźniki rezultatu
EECR03 Uczestnicy uzyskujący kwalifikacje po zakończeniu udziału w programie - 12 875
EECR04 Uczestnicy pracujący po zakończeniu udziału w programie - 20 467
PROPONOWANE ZAPISY:
Tabela 2: Wskaźniki produktu
EECO02 Bezrobotni, w tym długotrwale bezrobotni - 23 011,00
EECO03 Długotrwale bezrobotni - 10 355,00 
EECO07 Osoby młode w wieku 18–29 lat - 9 161,00
EECO08 Uczestnicy powyżej 54 lat - 4 915,00
EECO12 Uczestnicy z niepełnosprawnościami - 2 301,00
PLACO01 Liczba osób, które otrzymały bezzwrotne środki na podjęcie działalności gospodarczej w programie 5 585,00
Tabela 3: Wskaźniki rezultatu
EECR03 Uczestnicy uzyskujący kwalifikacje po zakończeniu udziału w programie - 8 974
EECR04 Uczestnicy pracujący po zakończeniu udziału w programie - 14 267</t>
  </si>
  <si>
    <t>Uzasadnienie jak w punkcie 60,  tj. zmniejszenie alokacji na Działania 10.2 i 10.3, które skutkuje odpowiednim obniżeniem poziomu wskaźników. 
Ponadto zaistniała potrzeba urealnienia kosztu udziału uczestnika w projekcie w ramach Działania 10.01. Na etapie szacowania wartości docelowych wskaźników w ramach Działania 10.01 przyjęta została - wyliczona przez Instytucję Koordynującą EFS - kwota 13 375,59 zł/os., która miała stanowić koszt doprowadzenia przez PUP do podjęcia zatrudnienia daną osobę. Mimo, że ostatecznie projekty PUP nie są realizowane w oparciu o stawkę jednostkową, wyliczona przez Instytucję Koordynującą EFS kwota stanowiła podstawę do szacowania wskaźników w ramach Działania 10.01.
W ramach dwóch ogłoszonych naborów niekonkurencyjnych realizowanych przez PUP/MUP koszt jednostkowy wyniósł odpowiednio 15 968 zł/osobę w roku 2023 i 16 877 zł/osobę w roku 2024. W związku ze stałym wzrostem cen towarów i usług oraz wynagrodzeń urealniony został koszt udziału uczestnika w projekcie i aktualnie wynosi on 17 388,27 zł. 
Ponadto w przyjętym na etapie szacowania wartości docelowych wskaźników, koszcie udziału uczestnika w projekcie w ramach Działania 10.01, nie uwzględniono wzrostu cen towarów i usług oraz wynagrodzeń (tak jak zostało to skalkulowane w odniesieniu do innych działań, gdzie każdorazowo koszt jednostkowy wynikający z wyliczeń Instytucji Koordynującej EFS zwiększono o 30%). W związku z korektą, pierwotnie zastosowany w Działaniu 10.01 koszt udziału uczestnika w projekcie, został zwiększony o 30%, czego efektem jest obniżenie poziomu wskaźników. 
13 375,59 zł x 30% = 4 012,68 zł
13 375,59 zł + 4 012,68 zł = 17 388,27 zł</t>
  </si>
  <si>
    <t xml:space="preserve">62. </t>
  </si>
  <si>
    <t>EFS+.CP4.B</t>
  </si>
  <si>
    <t>AKTUALNY ZAPIS:
Główne grupy docelowe – art. 22 ust. 3 lit. d) pkt (iii) rozporządzenia w sprawie wspólnych przepisów:
• pracownicy Wojewódzkiego Urzędu Pracy (WUP), MUP i PUP a także OHP województwa świętokrzyskiego,
• pracownicy instytucji rynku,
• bezrobotni lub poszukujący pracy,
• pracodawcy z terenu województwa świętokrzyskiego,
• nauczyciele,
• osoby pracujące z osobami młodymi.
PROPONOWANY ZAPIS:
Główne grupy docelowe – art. 22 ust. 3 lit. d) pkt (iii) rozporządzenia w sprawie wspólnych przepisów:
• pracownicy Wojewódzkiego Urzędu Pracy (WUP), MUP i PUP a także OHP województwa świętokrzyskiego,
• pracownicy instytucji rynku,
• bezrobotni lub poszukujący pracy,
• pracodawcy z terenu województwa świętokrzyskiego,
• osoby pracujące z osobami młodymi.</t>
  </si>
  <si>
    <t xml:space="preserve">Zgodnie z sugestiami Ministerstwa Funduszy i Polityki Regionalnej zgłoszonymi na etapie konsultacji szczegółowych kryteriów wyboru projektów w ramach Działania 10.04, z grupy docelowej Działania 10.4 usunięto nauczycieli.
</t>
  </si>
  <si>
    <t xml:space="preserve">63. </t>
  </si>
  <si>
    <t>AKTUALNE ZAPISY: 
Tabela 4: Wymiar 1 – zakres interwencji
Kod 139. Działania na rzecz modernizacji i wzmocnienia instytucji i służb rynków pracy celem oceny i przewidywania zapotrzebowania na umiejętności oraz zapewnienia terminowej i dopasowanej do potrzeb pomocy - 550 000,00
Ogółem: 550 000,00
Tabela 5: Wymiar 2 – forma finansowania
Kod 01 Dotacja - 550 000,00
Ogółem - 550 000,00
Tabela 6: Wymiar 3 – terytorialny mechanizm realizacji i ukierunkowanie terytorialne
Kod 33. Inne podejścia – brak ukierunkowania terytorialnego - 550 000,00
Ogółem - 550 000,00
Tabela 7: Wymiar 6 – dodatkowe tematy EFS+
Kod 10. Rozwiązywanie problemów określonych w ramach europejskiego semestru - 550 000,00
Ogółem - 550 000,00
Tabela 8: Wymiar 7 – wymiar równouprawnienia płci w ramach EFS+*, EFRR, Funduszu Spójności i FST
Kod 02. Uwzględnianie aspektu płci - 550 000,00
Ogółem - 550 000,00
PROPONOWANE ZAPISY:
Tabela 4: Wymiar 1 – zakres interwencji
Kod 139. Działania na rzecz modernizacji i wzmocnienia instytucji i służb rynków pracy celem oceny i przewidywania zapotrzebowania na umiejętności oraz zapewnienia terminowej i dopasowanej do potrzeb pomocy - 836 517,00
Ogółem: 836 517,00
Tabela 5: Wymiar 2 – forma finansowania
Kod 01 Dotacja - 836 517,00
Ogółem - 836 517,00
Tabela 6: Wymiar 3 – terytorialny mechanizm realizacji i ukierunkowanie terytorialne
Kod 33. Inne podejścia – brak ukierunkowania terytorialnego - 836 517,00
Ogółem - 836 517,00
Tabela 7: Wymiar 6 – dodatkowe tematy EFS+
Kod 10. Rozwiązywanie problemów określonych w ramach europejskiego semestru - 836 517,00
Ogółem - 836 517,00
Tabela 8: Wymiar 7 – wymiar równouprawnienia płci w ramach EFS+*, EFRR, Funduszu Spójności i FST
Kod 02. Uwzględnianie aspektu płci - 836 517,00
Ogółem - 836 517,00</t>
  </si>
  <si>
    <r>
      <t xml:space="preserve">W związku ze stałym wzrostem cen towarów i usług oraz wynagrodzeń urealniony, tj. zwiększony został koszt udziału uczestnika w projekcie. 
Pierwotnie został on ustalony na poziomie 5 235 PLN, jednak z uwagi przede wszystkim na skutki inflacji, która w istotny sposób przyczyniła się do podniesienia m.in. cen usług szkoleniowych, zaistniała konieczność dokonania analizy kosztów szkoleń i  na jej podstawie koszt szkolenia oszacowano na poziomie </t>
    </r>
    <r>
      <rPr>
        <sz val="13"/>
        <color theme="1"/>
        <rFont val="Calibri"/>
        <family val="2"/>
        <charset val="238"/>
        <scheme val="minor"/>
      </rPr>
      <t>6 078,44 PLN.  Aktualnie rozstrzygnięto nabór, w ramach którego ze względu na małą alokację został wybrany 1 wniosek o dofinansowanie (umowa była podpisana w grudniu).
W projekcie objętych zostanie wsparciem 300 osób (pracowników WUP, MUP, PUP), zaś z analizy danych wynika, że na koniec 2023 r. liczba pracowników pełniących funkcję doradców klientów w urzędach pracy (MUP, PUP i WUP) wynosiła 318 osób. Ponadto oprócz pracowników publicznych służb zatrudnienia w ramach działania wsparciem powinni zostać objęci również pracownicy np. z sektora prywatnego, którzy zajmują się aktywizacją zawodową i mają bezpośredni kontakt z klientem. Dlatego rzeczywista liczba pracowników służb zatrudnienia, które powinny zostać objęte wsparciem w ramach działania znacznie przekracza wartość alokacji. Dlatego wnosimy o dodatkowe środki na działanie w kwocie 286 517 EUR</t>
    </r>
    <r>
      <rPr>
        <sz val="13"/>
        <color rgb="FFFF0000"/>
        <rFont val="Calibri"/>
        <family val="2"/>
        <charset val="238"/>
        <scheme val="minor"/>
      </rPr>
      <t xml:space="preserve">.  </t>
    </r>
    <r>
      <rPr>
        <sz val="13"/>
        <rFont val="Calibri"/>
        <family val="2"/>
        <scheme val="minor"/>
      </rPr>
      <t xml:space="preserve">
</t>
    </r>
  </si>
  <si>
    <t xml:space="preserve">64. </t>
  </si>
  <si>
    <t>EFS+.CP4.C</t>
  </si>
  <si>
    <r>
      <t>AKTUALNE ZAPISY:</t>
    </r>
    <r>
      <rPr>
        <b/>
        <sz val="13"/>
        <rFont val="Calibri"/>
        <family val="2"/>
        <scheme val="minor"/>
      </rPr>
      <t xml:space="preserve">
</t>
    </r>
    <r>
      <rPr>
        <sz val="13"/>
        <rFont val="Calibri"/>
        <family val="2"/>
        <scheme val="minor"/>
      </rPr>
      <t>Tabela 4: Wymiar 1 – zakres interwencji
Kod 142. Działania na rzecz promowania aktywności zawodowej kobiet oraz zmniejszenia segregacji ze względu na płeć na rynku pracy - 10 012 664,00
Ogółem - 10 012 664,00
Tabela 5: Wymiar 2 – forma finansowania
Kod 01. Dotacja - 10 012 664,00
Ogółem - 10 012 664,00
Tabela 6: Wymiar 3 – terytorialny mechanizm realizacji i ukierunkowanie terytorialne
Kod 33. Inne podejścia – brak ukierunkowania terytorialnego  - 10 012 664,00
Ogółem - 10 012 664,00
Tabela 7: Wymiar 6 – dodatkowe tematy EFS+
Kod 10. Rozwiązywanie problemów określonych w ramach europejskiego semestru - 9 012 664,00
Ogółem - 10 012 664,00
Tabela 8: Wymiar 7 – wymiar równouprawnienia płci w ramach EFS+*, EFRR, Funduszu Spójności i FST
Kod 01. Ukierunkowanie na aspekt płci - 10 012 664,00
Ogółem - 10 012 664,00
PROPONOWANE ZAPISY:
Tabela 4: Wymiar 1 – zakres interwencji
Kod 142. Działania na rzecz promowania aktywności zawodowej kobiet oraz zmniejszenia segregacji ze względu na płeć na rynku pracy - 13 068 844,00
Ogółem - 13 068 844,00
Tabela 5: Wymiar 2 – forma finansowania
Kod 01. Dotacja -13 068 844,00
Ogółem - 13 068 844,00
Tabela 6: Wymiar 3 – terytorialny mechanizm realizacji i ukierunkowanie terytorialne
Kod 33. Inne podejścia – brak ukierunkowania terytorialnego  - 13 068 844,00
Ogółem - 13 068 844,00
Tabela 7: Wymiar 6 – dodatkowe tematy EFS+
Kod 10. Rozwiązywanie problemów określonych w ramach europejskiego semestru - 12 068 844,00
Ogółem - 13 068 844,00
Tabela 8: Wymiar 7 – wymiar równouprawnienia płci w ramach EFS+*, EFRR, Funduszu Spójności i FST
Kod 01. Ukierunkowanie na aspekt płci - 13 068 844,00
Ogółem - 13 068 844,00</t>
    </r>
  </si>
  <si>
    <t>Wojewódzki Urząd Pracy w Kielcach na etapie tworzenia programu FEŚ 2021-2027 zaplanował Działanie 10.05 dedykowane wyłącznie dla kobiet powracających na rynek pracy po przerwie związanej z opieką nad osobami potrzebującymi wsparcia w codziennym funkcjonowaniu, na które przeznaczono kwotę 10 012 664 EUR. Wynikało to z trudnej sytuacji kobiet na świętokrzyskim rynku pracy, wyższego, niż w przypadku mężczyzn, poziomu bezrobocia kobiet oraz z trudności w ich powrocie na rynek pracy po przerwie związanej z opieką nad dzieckiem lub osobą wymagającą wsparcia. Na przestrzeni ostatnich dwóch lat sytuacja kobiet poprawia się w sposób bardzo powolny, nadal utrzymuje się wysoki odsetek bezrobotnych kobiet do 30 roku życia, które stanowią ponad 54% ogółu młodych bezrobotnych (4.165 kobiet na koniec czerwca 2024 r. ale już 4.463 kobiet na koniec września 2024 r.). Ponadto według stanu na koniec czerwca 2024 r. ponad 27% wszystkich zarejestrowanych bezrobotnych kobiet, tj. 4.172 stanowią te kobiety, które nie podjęły zatrudnienia po urodzeniu dziecka. Kobiety również stanowią mniejszą grupę wśród osób podejmujących pracę (49%). Dane potwierdzają konieczność dalszego wsparcia kobiet w skutecznym powrocie na rynek pracy, dlatego IP proponuje zwiększenie alokacji na Działanie 10.05 o kwotę 3 056 179,78 EUR (EFS).
Proponowana zmiana ma na celu minimalizację czynników mogących ograniczyć wdrażanie cs 4c w kontekście Zalecenia 3 (CSR 3) dot. działań na rzecz zwiększenia uczestnictwa w rynku pracy kobiet, które należą do grup defaworyzowanych. Zgodnie z motywem nr 21 CSR ważne jest, aby Polska kontynuowała działania na rzecz zwiększenia uczestnictwa osób z grup defaworyzowanych na rynku pracy do których zaliczają się przede wszystkim kobiety. 
Oznacza to konieczność kontynuowania działań na rzecz większego dostępu do zatrudnienia kobiet poszukujących pracy.</t>
  </si>
  <si>
    <t xml:space="preserve">65. </t>
  </si>
  <si>
    <t>AKTUALNY ZAPIS:
Tabela 2: Wskaźniki produktu
PLCCO01 Liczba osób objętych wsparciem w zakresie równości kobiet i mężczyzn - 2 714,00
PROPONOWANY ZAPIS:
Tabela 2: Wskaźniki produktu
PLCCO01 Liczba osób objętych wsparciem w zakresie równości kobiet i mężczyzn - 3 634,00</t>
  </si>
  <si>
    <t xml:space="preserve">Podniesienie wartości docelowej wskaźnika wynika ze zwiększenia alokacji na realizację Działania 10.05, które uzasadnione zostało w punkcie 64. </t>
  </si>
  <si>
    <t xml:space="preserve">66. </t>
  </si>
  <si>
    <t>AKTUALNE ZAPISY:
Tabela 4: Wymiar 1 – zakres interwencji
134. Działania na rzecz poprawy dostępu do zatrudnienia - 7 000 000,00
Ogółem - 26 100 000,00
Tabela 5: Wymiar 2 – forma finansowania
Kod 01. Dotacja -  26 100 000,00
Ogółem -  26 100 000,00
Tabela 6: Wymiar 3 – terytorialny mechanizm realizacji i ukierunkowanie terytorialne
Kod 33. Inne podejścia – brak ukierunkowania terytorialnego - 26 100 000,00
Ogółem - 26 100 000,00
Tabela 7: Wymiar 6 – dodatkowe tematy EFS+
Kod - 01. Przyczynianie się do umiejętności ekologicznych i zielonych miejsc pracy oraz zielonej gospodarki - 4 000 000,00
Kod 10. Rozwiązywanie problemów określonych w ramach europejskiego semestru - 22 100 000,00
Ogółem - 26 100 000,00
Tabela 8: Wymiar 7 – wymiar równouprawnienia płci w ramach EFS+*, EFRR, Funduszu Spójności i FST
Kod 02. Uwzględnianie aspektu płci - 26 100 000,00
Ogółem - 26 100 000,00
PROPONOWANE ZAPISY
Tabela 4: Wymiar 1 – zakres interwencji
134. Działania na rzecz poprawy dostępu do zatrudnienia - 11 066 511,00
Ogółem - 30 166 511,00
Tabela 5: Wymiar 2 – forma finansowania
Kod 01. Dotacja -  30 166 511,00
Ogółem -  30 166 511,00
Tabela 6: Wymiar 3 – terytorialny mechanizm realizacji i ukierunkowanie terytorialne
Kod 33. Inne podejścia – brak ukierunkowania terytorialnego - 30 166 511,00
Ogółem - 30 166 511,00
Tabela 7: Wymiar 6 – dodatkowe tematy EFS+
Kod - 01. Przyczynianie się do umiejętności ekologicznych i zielonych miejsc pracy oraz zielonej gospodarki - 5 910 112,00
Kod 10. Rozwiązywanie problemów określonych w ramach europejskiego semestru - 24 256 399,00
Ogółem -  30 166 511,00
Tabela 8: Wymiar 7 – wymiar równouprawnienia płci w ramach EFS+*, EFRR, Funduszu Spójności i FST
Kod 02. Uwzględnianie aspektu płci -  30 166 511,00
Ogółem - 30 166 511,00</t>
  </si>
  <si>
    <t>Na etapie programowania działań w ramach programu regionalnego Fundusze Europejskie dla Świętokrzyskiego 2021-2027 zaplanowano realizację Działania 10.07 dedykowanego osobom, które utraciły zatrudnienie z przyczyn leżących po stronie pracodawców lub były zagrożone zwolnieniem. Wynikało to z faktu rosnącej inflacji oraz sytuacji w Ukrainie, które nie pozostały bez wpływu na kondycję finansową świętokrzyskich firm. Zaplanowana alokacja na poziomie 3 000 000 EUR (EFS) została w całości wykorzystana w ramach jednego naboru, jednak w kontekście utrzymujących się negatywnych skutków inflacji oraz działań wojennych za naszą wschodnią granicą, istnieje uzasadniona potrzeba przeznaczenia dodatkowych środków na wsparcie osób zagrożonych utratą pracy oraz zwolnionych z przyczyn leżących po stronie pracodawców. Na koniec czerwca 2024 r. w rejestrach urzędów pracy pozostawało blisko 1.200 osób zwolnionych z przyczyn dotyczących zakładu pracy  (podobny stan utrzymuje się na koniec września 2024 r. – 1.157 osób) i o ich trudnościach w szybkim powrocie na rynek pracy świadczy fakt, że z miesiąca na miesiąc napływ bezrobotnych zwolnionych z przyczyn dotyczących zakładu pracy jest wyższy niż ich odpływ wynikający z podjęcia pracy. Uwzględniając powyższe IP proponuje zwiększenie alokacji na Działanie 10.07 o kwotę 2 156 399 EUR, co pozwoli na ogłoszenie kolejnych dwóch naborów, a tym samym utrzymanie płynnej pomocy na rzecz osób zwolnionych / zagrożonych utratą pracy do końca perspektywy finansowej 2021-2027.
Niestabilne formy zatrudnienia (w oparciu o umowy krótkoterminowe i cywilno-prawne) są jednym z większych problemów rynku pracy. Praca w ramach tych umów charakteryzuje się często niską płacą, brakiem możliwości awansu i rozwoju zawodowego, a niejednokrotnie może prowadzić do bezrobocia, bierności zawodowej i ubóstwa. Szczególnie trudna jest sytuacja osób zatrudnionych w oparciu o umowy cywilno-prawne, które w przypadku pogorszenia się sytuacji na rynku pracy są w pierwszej kolejności zagrożone zwolnieniami. Do osób szczególnie narażonych na niestabilne formy zatrudnienia należą osoby młode, nieposiadające jeszcze doświadczenia zawodowego i dopiero wchodzące na rynek pracy. Z danych ZUS wynika, że największą grupą wykonawców umów o dzieło są osoby w wieku do 29 r. ż. oraz osoby w wieku 30-39 lat. Problem potwierdzają również informacje zawarte w Strategii na rzecz Odpowiedzialnego Rozwoju, z której wynika, że w Polsce w dalszym ciągu występuje nierównowaga w dostępie do stabilnych form zatrudnienia, a nasz kraj posiada najwyższy odsetek pracy na umowach nietrwałych spośród wszystkich państw członkowskich Unii Europejskiej. 
W szczególnie trudnej sytuacji w województwie świętokrzyskim znajdują się kobiety, które stanowią 54,4% wszystkich osób zatrudnionych w oparciu o umowy zlecenia i umowy pokrewne. Innym problemem jest niedostosowanie tych pracowników do aktualnych kwalifikacji poszukiwanych na rynku pracy – pracodawcy rzadziej inwestują w rozwój pracowników tymczasowych i zatrudnianych na umowy cywilnoprawne, a oni sami również często nie mają środków finansowych, aby podnosić kwalifikacje na własną rękę. Powyższe problemy potwierdzają konieczność zwiększenia alokacji na Działanie 10.08 o kwotę 1 910 112 EUR, co umożliwi objęcie większej liczby osób kompleksowym wsparciem ułatwiającym przejście z niepewnego do stabilnego zatrudnienia. Proponowana zmiana ma na celu minimalizację czynników mogących ograniczyć wdrażanie cs 4d w kontekście Zalecenia 3 (CSR 3) dot. działań na rzecz zwiększenia uczestnictwa w rynku pracy grup defaworyzowanych, tj. osób które utraciły pracą z przyczyn leżących po stronie pracodawcy oraz osób zatrudnionych na umowach krótkoterminowych, tj. posiadających niestabilne zatrudnienie.  Zgodnie z motywem nr 21 CSR ważne jest, aby Polska kontynuowała działania na rzecz zwiększenia uczestnictwa osób z grup defaworyzowanych na rynku pracy. Ponadto działania w ramach cs 4d mają na celu przeciwdziałaniu segmentacji rynku pracy m.in. poprzez zapewnienie większego dostępu do stabilnego zatrudnienia oraz możliwości podnoszenia kompetencji i kwalifikacji dla osób zatrudnionych na umowach krótkoterminowych, umowach cywilno-prawnych i osób odchodzących z rolnictwa.</t>
  </si>
  <si>
    <t xml:space="preserve">67. </t>
  </si>
  <si>
    <r>
      <t>AKTUALNE ZAPISY:
Tabela 2: Wskaźniki produktu
EECO05 Osoby pracujące, w tym prowadzące działalność na własny rachunek - 1 586,00
PLDCO06 Liczba osób objętych wsparciem z zakresu outplacementu - 2 164,00
Tabela 3: Wskaźniki rezultatu
EECR03 Uczestnicy uzyskujący kwalifikacje po zakończeniu udziału w programie - 8 656,00
PROPONOWANE ZAPISY
Tabela 2: Wskaźniki produktu
EECO05 Osoby pracujące, w tym prowadzące działalność na własny rachunek - 2 344,00
PLDCO06 Liczba osób objętych wsparciem z zakresu outplacementu -</t>
    </r>
    <r>
      <rPr>
        <sz val="13"/>
        <color rgb="FF388600"/>
        <rFont val="Calibri"/>
        <family val="2"/>
        <charset val="238"/>
        <scheme val="minor"/>
      </rPr>
      <t xml:space="preserve"> 2 180,00</t>
    </r>
    <r>
      <rPr>
        <sz val="13"/>
        <rFont val="Calibri"/>
        <family val="2"/>
        <scheme val="minor"/>
      </rPr>
      <t xml:space="preserve">
Tabela 3: Wskaźniki rezultatu
EECR03 Uczestnicy uzyskujący kwalifikacje po zakończeniu udziału w programie - 10 531,00</t>
    </r>
  </si>
  <si>
    <t>Wartość docelowa wskaźników produktu EECO05 i PLDCO06 została zmieniona z uwagi na zmianę wysokości alokacji. 
Zasadność zwiększenia alokacji została opisana w uzasadnieniu do punktu 26.
Ponadto urealniony został założony na etapie szacowania wartości docelowej wskaźnika koszt jednostkowy na osobę tj. 7 258,64 zł/osobę. W ramach Działania 10.07 ogłoszono jeden nabór na całą wartość alokacji. Średni koszt udziału uczestnika w przyjętych do realizacji projektach wyniósł 12 383,40 zł/osobę. Wyższa niż pierwotnie planowano stawka na osobę wiąże się z jednej strony z koniecznością zaspokojenia potrzeb i oczekiwań trudnej grupy docelowej (tj. osób zagrożonych zwolnieniem, przewidzianych do zwolnienia lub osób zwolnionych z przyczyn leżących po stronie pracodawcy), z drugiej ze stałym wzrostem cen usług przewidzianych w projektach oraz wynagrodzeń osób zaangażowanych do realizacji wsparcia projektowego tj. doradca zawodowy, pośrednik pracy, psycholog, trener, prawnik itp.
Ponadto skorygowano wartość docelową wskaźnika rezultatu  EECR03, który dotychczas nie uwzględniał uczestników Działania 10.08.</t>
  </si>
  <si>
    <t xml:space="preserve">68. </t>
  </si>
  <si>
    <t>AKTUALNE ZAPISY:
Tabela 4: Wymiar 1 – zakres interwencji
Kod 134. Działania na rzecz poprawy dostępu do zatrudnienia - 3 000 000,00
Ogółem - 3 000 000,00
Tabela 5: Wymiar 2 – forma finansowania
Kod 01. Dotacja - 3 000 000,00
Ogółem - 3 000 000,00
Tabela 6: Wymiar 3 – terytorialny mechanizm realizacji i ukierunkowanie terytorialne
Kod 33. Inne podejścia – brak ukierunkowania terytorialnego - 3 000 000,00
Ogółem - 3 000 000,00
Tabela 7: Wymiar 6 – dodatkowe tematy EFS+
Kod 10. Rozwiązywanie problemów określonych w ramach europejskiego semestru - 3 000 000,00
Ogółem - 3 000 000,00
Tabela 8: Wymiar 7 – wymiar równouprawnienia płci w ramach EFS+*, EFRR, Funduszu Spójności i FST
Kod 02. Uwzględnianie aspektu płci - 3 000 000,00
Ogółem - 3 000 000,00
PROPONOWANE ZAPISY:
Tabela 4: Wymiar 1 – zakres interwencji
Kod 134. Działania na rzecz poprawy dostępu do zatrudnienia - 4 910 112,00
Ogółem - 4 910 112,00
Tabela 5: Wymiar 2 – forma finansowania
Kod 01. Dotacja - 4 910 112,00
Ogółem - 4 910 112,00
Tabela 6: Wymiar 3 – terytorialny mechanizm realizacji i ukierunkowanie terytorialne
Kod 33. Inne podejścia – brak ukierunkowania terytorialnego - 4 910 112,00
Ogółem - 4 910 112,00
Tabela 7: Wymiar 6 – dodatkowe tematy EFS+
Kod 10. Rozwiązywanie problemów określonych w ramach europejskiego semestru - 4 910 112,00
Ogółem - 4 910 112,00
Tabela 8: Wymiar 7 – wymiar równouprawnienia płci w ramach EFS+*, EFRR, Funduszu Spójności i FST
Kod 02. Uwzględnianie aspektu płci - 4 910 112,00
Ogółem - 4 910 112,00</t>
  </si>
  <si>
    <t>W 2022 r. wartość wskaźnika osób korzystających z pomocy społecznej z powodu ubóstwa na 1000 mieszkańców w województwie świętokrzyskim wyniosła 17. Zasięg ubóstwa skrajnego wg grup społeczno-ekonomicznych wynosił: wśród pracujących na własny rachunek-2,9%, emerytów - 4%, pracowników - 4,5%, rencistów - 5,8%, rolników - 8,5%, utrzymujących się z innych niezarobkowych źródeł -12,3% (Indeks zagrożenia ubóstwem w województwie świętokrzyskim za 2022 rok, ROPS Kielce 2023). 
Najbardziej zagrożone zubożeniem są osoby zatrudnione na niepełny etat oraz umowy terminowe. Pracujący w niepełnym wymiarze byli ponad dwukrotnie bardziej narażeni na ubóstwo niż osoby zatrudnione na cały etat. Pracownicy w elastycznych formach zatrudnienia są zagrożeni w szczególności problemem ubóstwa pracujących (working poor), co sprzyja istnieniu gospodarstw domowych zagrożonych strukturalnym ubóstwem, mimo posiadania przez ich członków zatrudnienia. 
Niestabilne zatrudnienie wpływa na wysokość przyszłej emerytury. Niskie składki związane z poziomem zarobków, czy podstawą zatrudnienia (umowy cywilnoprawne) powodują w przyszłości bardzo niskie świadczenia emerytalne, ze wszystkimi tego konsekwencjami ekonomicznymi i społecznymi.
Średnie wynagrodzenie w województwie świętokrzyskim w czerwcu 2024 r. wyniosło 6 838 zł, co plasuje nasz region na 3 miejscu od końca w skali kraju. Szczególnie narażone na ubóstwo są gospodarstwa domowe rolników oraz osób utrzymujących się głównie z tzw. niezarobkowych źródeł. 
Na współczesnych rynkach pracy można obserwować rozszerzanie się zjawiska ubóstwa wśród pracowników, co również jest wyrazem osłabienia ich pozycji, a Polska należy do krajów, w których zagrożenie ubóstwem wśród osób pracujących jest relatywnie wysokie w porównaniu do innych krajów należących do Unii Europejskiej. Według danych Eurostatu Polska znajduje się wśród państw unijnych, w których ryzyko zagrożenia ubóstwem u osób pracujących jest wyższe niż średnia w UE.
Powyższe dane potwierdzają konieczność zwiększenia alokacji na Działanie 10.10 o kwotę 1 910 112 EUR, co umożliwi objęcie większej liczby osób ubogich pracujących kompleksowym wsparciem mającym na celu poprawę ich sytuacji ekonomicznej.  Proponowana zmiana ma na celu minimalizację czynników mogących ograniczyć wdrażanie cs 4l w kontekście Zalecenia 3 (CSR 3) dot. działań na rzecz zwiększenia uczestnictwa w rynku pracy grup defaworyzowanych. Zgodnie z motywem nr 21 CSR ważne jest bowiem, aby Polska kontynuowała działania na rzecz zwiększenia uczestnictwa osób z grup defaworyzowanych na rynku pracy. Ponadto działania w ramach cs 4l mają na celu przeciwdziałaniu segmentacji rynku pracy m.in. poprzez zapewnienie większego dostępu do stabilnego zatrudnienia oraz możliwości podnoszenia kompetencji i kwalifikacji dla osób ubogich pracujących.</t>
  </si>
  <si>
    <t xml:space="preserve">69. </t>
  </si>
  <si>
    <t>AKTUALNY ZAPIS:
Tabela 2: Wskaźniki produktu
EECO01 Całkowita liczba uczestników - 1 190,00
AKTUALNY ZAPIS:
Tabela 2: Wskaźniki produktu
EECO01 Całkowita liczba uczestników - 1 947,00</t>
  </si>
  <si>
    <t>Wartość docelowa wskaźnika produktu została zmieniona z uwagi na zmianę wysokości alokacji, która została uzasadniona w punkcie 68.</t>
  </si>
  <si>
    <t xml:space="preserve">70. </t>
  </si>
  <si>
    <t>W dokumencie zostały usunięte sformułowania dotyczące "mieszkań chronionych", a zastąpione "mieszkaniami treningowymi".
Zmiany zostały naniesione na stronach: 25, 59, 223, 224, 225, 233.</t>
  </si>
  <si>
    <t xml:space="preserve">W programie FEŚ 2021-2027 zapisy dotyczące mieszkań chronionych zostały zastąpione "mieszkaniami treningowymi", co jest wynikiem dostosowania zapisów do obowiązującej (zaktualizowanej) od 1 listopada 2023 r. ustawy o pomocy społecznej.
</t>
  </si>
  <si>
    <t xml:space="preserve">71. </t>
  </si>
  <si>
    <t>PT.1</t>
  </si>
  <si>
    <t>FESW.11 Pomoc Techniczna EFRR</t>
  </si>
  <si>
    <r>
      <t xml:space="preserve">Zmiana alokacji pomiędzy kodami interwencji.                                                                                    
Przed zmianą:                                                                                                                                                                                              
179. Informacja i komunikacja - 3 200 000,00 EUR
180. Przygotowanie, wdrażanie, monitorowanie i kontrola - 34 839 138,00 EUR 
181. Ewaluacja i badania, zbieranie danych - 2 200 000,00 EUR
182. Wzmocnienie potencjału organów państwa członkowskiego, beneficjentów i odpowiednich partnerów - 1 711 237,00 EUR                                                                                                                                                      
</t>
    </r>
    <r>
      <rPr>
        <b/>
        <sz val="13"/>
        <rFont val="Calibri"/>
        <family val="2"/>
        <charset val="238"/>
        <scheme val="minor"/>
      </rPr>
      <t xml:space="preserve">Po zmianie:              </t>
    </r>
    <r>
      <rPr>
        <sz val="13"/>
        <rFont val="Calibri"/>
        <family val="2"/>
        <scheme val="minor"/>
      </rPr>
      <t xml:space="preserve">                                                                                                                                                                                
179. Informacja i komunikacja - 3 200 000,00 EUR
180. Przygotowanie, wdrażanie, monitorowanie i kontrola - 36 200 652,00 EUR 
181. Ewaluacja i badania, zbieranie danych - 1 359 191,00 EUR
182. Wzmocnienie potencjału organów państwa członkowskiego, beneficjentów i odpowiednich partnerów - 1 190 532,00 EUR</t>
    </r>
  </si>
  <si>
    <t xml:space="preserve">Dostosowanie podziału interwencji do rzeczywistych potrzeb </t>
  </si>
  <si>
    <t xml:space="preserve">72. </t>
  </si>
  <si>
    <t>Tabela nr 12: Warunki podstawowe: zaktualizowano zapisy w zakresie: 
- warunku horyzontalnego 1 – dostosowanie zapisów do tabeli dot.WP, przekazanej za pismem MFiPR znak DRP-Ib.6801.6.2024.2.MJ z dnia 7.10.2024
- warunku horyzontalnego 3 – aktualizacja dokonana w związku ze spełnieniem warunku,  dostosowanie zapisów do tabeli dot.WP, przekazanej za pismem MFiPR znak DRP-Ib.6801.6.2024.2.MJ z dnia 7.10.2024 
- warunek 1.1, kryterium nr 7 - aktualizacja dokonana w związku ze spełnieniem warunku,  zmieniono stan spełnienia z NIE na TAK
- warunek 3.1 – aktualizacja dokonana w związku ze spełnieniem warunku na poziomie regionalnym, 
- warunek 4.6 - aktualizacja dokonana w związku ze spełnieniem warunku,  dostosowanie zapisów do tabeli dot.WP, przekazanej za pismem MFiPR znak DRP-Ib.6801.6.2024.2.MJ z dnia 7.10.2024</t>
  </si>
  <si>
    <t>73.</t>
  </si>
  <si>
    <t>74.</t>
  </si>
  <si>
    <t>FESW.11 Pomoc Techniczna EFS+</t>
  </si>
  <si>
    <t>Tabela 11: Łączne środki finansowe w podziale na poszczególne fundusze oraz współfinansowanie krajowe</t>
  </si>
  <si>
    <t>Cel polityki lub pomoc techniczna</t>
  </si>
  <si>
    <t>Priorytet</t>
  </si>
  <si>
    <t>Podstawa obliczenia wsparcia Unii (ogółem koszt kwalifikowalny lub wkład publiczny)</t>
  </si>
  <si>
    <t>Fundusz</t>
  </si>
  <si>
    <t>Kategoria regionu</t>
  </si>
  <si>
    <t>Wkład Unii (a)=(g)+(h)</t>
  </si>
  <si>
    <t>Podział wkładu Unii</t>
  </si>
  <si>
    <t>Wkład krajowy (b)=(c)+(d)</t>
  </si>
  <si>
    <t>Indykatywny podział wkładu krajowego</t>
  </si>
  <si>
    <t>Ogółem (e)=(a)+(b)</t>
  </si>
  <si>
    <t>Stopa dofinansowania (f)=(a)/(e)</t>
  </si>
  <si>
    <t>Wkład Unii pomniejszony o kwotę elastyczności (g)</t>
  </si>
  <si>
    <t>Kwota elastyczności (h)</t>
  </si>
  <si>
    <t>Publiczne (c)</t>
  </si>
  <si>
    <t>Prywatne (d)</t>
  </si>
  <si>
    <t>Ogółem</t>
  </si>
  <si>
    <t>EFRR</t>
  </si>
  <si>
    <t xml:space="preserve">słabiej rozwinięte </t>
  </si>
  <si>
    <t>Publiczne</t>
  </si>
  <si>
    <t>EFS+</t>
  </si>
  <si>
    <t>PT</t>
  </si>
  <si>
    <t xml:space="preserve">Ogółem </t>
  </si>
  <si>
    <t>FEŚ</t>
  </si>
  <si>
    <t>(+1)</t>
  </si>
  <si>
    <t>Kod celu szczegółowego</t>
  </si>
  <si>
    <t>Nazwa celu szczegółowego</t>
  </si>
  <si>
    <t>Rodzaj zmiany</t>
  </si>
  <si>
    <t>Nazwy programów</t>
  </si>
  <si>
    <t>Nazwa programu</t>
  </si>
  <si>
    <t>Kod i nazwa priorytetu</t>
  </si>
  <si>
    <t>Czy zmiana wynika z MTR</t>
  </si>
  <si>
    <t>Rozwijanie i wzmacnianie zdolności badawczych i innowacyjnych oraz wykorzystywanie zaawansowanych technologii</t>
  </si>
  <si>
    <t>Fundusze Europejskie dla Dolnego Śląska 2021-2027</t>
  </si>
  <si>
    <t>FEDS.01 Fundusze Europejskie na rzecz przedsiębiorczego Dolnego Śląska</t>
  </si>
  <si>
    <t>EFRR.CP1.II</t>
  </si>
  <si>
    <t>Czerpanie korzyści z cyfryzacji dla obywateli, przedsiębiorstw, organizacji badawczych i instytucji publicznych</t>
  </si>
  <si>
    <t>Fundusze Europejskie dla Kujaw i Pomorza 2021-2027</t>
  </si>
  <si>
    <t>FEDS.02 Fundusze Europejskie na rzecz środowiska na Dolnym Śląsku</t>
  </si>
  <si>
    <t>Wzmacnianie trwałego wzrostu i konkurencyjności MŚP oraz tworzenie miejsc pracy w MŚP, w tym poprzez inwestycje produkcyjne</t>
  </si>
  <si>
    <t>Fundusze Europejskie dla Lubuskiego 2021-2027</t>
  </si>
  <si>
    <t>FEDS.03 Fundusze Europejskie na rzecz mobilności miejskiej Dolnego Śląska</t>
  </si>
  <si>
    <t>EFRR.CP1.IV</t>
  </si>
  <si>
    <t>Rozwijanie umiejętności w zakresie inteligentnej specjalizacji, transformacji przemysłowej i przedsiębiorczości</t>
  </si>
  <si>
    <t>Fundusze Europejskie dla Łódzkiego 2021-2027</t>
  </si>
  <si>
    <t>FEDS.04 Fundusze Europejskie na rzecz mobilności Dolnego Śląska</t>
  </si>
  <si>
    <t>EFRR.CP1.V</t>
  </si>
  <si>
    <t>Udoskonalanie łączności cyfrowej</t>
  </si>
  <si>
    <t>oś STEP</t>
  </si>
  <si>
    <t>Fundusze Europejskie dla Lubelskiego 2021-2027</t>
  </si>
  <si>
    <t>FEDS.05 Fundusze Europejskie na rzecz zrównoważonego rozwoju społecznego na Dolnym Śląsku</t>
  </si>
  <si>
    <t>EFRR.CP4.I</t>
  </si>
  <si>
    <t>Poprawa skuteczności i poziomu włączenia społecznego rynków pracy oraz dostępu do wysokiej jakości zatrudnienia poprzez rozwój infrastruktury społecznej i wspieranie ekonomii społecznej</t>
  </si>
  <si>
    <t>Fundusze Europejskie dla Mazowsza 2021-2027</t>
  </si>
  <si>
    <t>FEDS.06 Fundusze Europejskie bliżej mieszkańców Dolnego Śląska</t>
  </si>
  <si>
    <t>Poprawa równego dostępu do wysokiej jakości usług sprzyjających włączeniu społecznemu w zakresie kształcenia, szkoleń i uczenia się przez całe życie poprzez rozwój łatwo dostępnej infrastruktury, w tym poprzez wspieranie odporności w zakresie kształcenia i szkolenia na odległość oraz online</t>
  </si>
  <si>
    <t>Fundusze Europejskie dla Małopolski 2021-2027</t>
  </si>
  <si>
    <t>FEDS.07 Fundusze Europejskie na rzecz rynku pracy i włączenia społecznego na Dolnym Śląsku</t>
  </si>
  <si>
    <t>Wspieranie włączenia społeczno-gospodarczego społeczności marginalizowanych, gospodarstw domowych o niskich dochodach oraz grup w niekorzystnej sytuacji, w tym osób o szczególnych potrzebach, dzięki zintegrowanym działaniom obejmującym usługi mieszkaniowe i usługi społeczne</t>
  </si>
  <si>
    <t>Fundusze Europejskie dla Opolskiego 2021-2027</t>
  </si>
  <si>
    <t>FEDS.08 Fundusze Europejskie dla edukacji na Dolnym Śląsku</t>
  </si>
  <si>
    <t>EFRR.CP4.IV</t>
  </si>
  <si>
    <t>Wspieranie integracji społeczno-gospodarczej obywateli państw trzecich, w tym migrantów, dzięki zintegrowanym działaniom obejmującym usługi mieszkaniowe i usługi społeczne</t>
  </si>
  <si>
    <t>Fundusze Europejskie dla Podlaskiego 2021-2027</t>
  </si>
  <si>
    <t>FEDS.09 Fundusze Europejskie na rzecz transformacji obszarów górniczych na Dolnym Śląsku</t>
  </si>
  <si>
    <t>Zapewnianie równego dostępu do opieki zdrowotnej i wspieranie odporności systemów opieki zdrowotnej, w tym podstawowej opieki zdrowotnej, oraz wspieranie przechodzenia od opieki instytucjonalnej do opieki rodzinnej i środowiskowej</t>
  </si>
  <si>
    <t>Fundusze Europejskie dla Podkarpacia 2021-2027</t>
  </si>
  <si>
    <t>FEDS.10 Pomoc Techniczna EFRR</t>
  </si>
  <si>
    <t>EFRR.CP4.VI</t>
  </si>
  <si>
    <t>Wzmacnianie roli kultury i zrównoważonej turystyki w rozwoju gospodarczym, włączeniu społecznym i innowacjach społecznych</t>
  </si>
  <si>
    <t>Fundusze Europejskie dla Pomorza 2021-2027</t>
  </si>
  <si>
    <t>FEDS.11 Pomoc Techniczna EFS+</t>
  </si>
  <si>
    <t>Wspieranie zintegrowanego i sprzyjającego włączeniu społecznemu rozwoju społecznego, gospodarczego i środowiskowego, kultury, dziedzictwa naturalnego, zrównoważonej turystyki i bezpieczeństwa na obszarach miejskich</t>
  </si>
  <si>
    <t>Fundusze Europejskie dla Pomorza Zachodniego 2021-2027</t>
  </si>
  <si>
    <t>FEDS.12 Pomoc Techniczna FST</t>
  </si>
  <si>
    <t>Wspieranie zintegrowanego i sprzyjającego włączeniu społecznemu rozwoju społecznego, gospodarczego i środowiskowego, na poziomie lokalnym, kultury, dziedzictwa naturalnego, zrównoważonej turystyki i bezpieczeństwa na obszarach innych niż miejskie</t>
  </si>
  <si>
    <t>Fundusze Europejskie dla Śląskiego 2021-2027</t>
  </si>
  <si>
    <t>FEKP.01 FUNDUSZE EUROPEJSKIE NA RZECZ WZROSTU INNOWACYJNOŚCI I KONKURENCYJNOŚCI REGIONU</t>
  </si>
  <si>
    <t>Wspieranie efektywności energetycznej i redukcji emisji gazów cieplarnianych</t>
  </si>
  <si>
    <t>FEKP.02 FUNDUSZE EUROPEJSKIE DLA CZYSTEJ ENERGII I OCHRONY ZASOBÓW ŚRODOWISKA REGIONU</t>
  </si>
  <si>
    <t>Wspieranie energii odnawialnej zgodnie z dyrektywą (UE) 2018/2001, w tym określonymi w niej kryteriami zrównoważonego rozwoju</t>
  </si>
  <si>
    <t>Fundusze Europejskie dla Warmii i Mazur</t>
  </si>
  <si>
    <t>FEKP.03 FUNDUSZE EUROPEJSKIE NA ZRÓWNOWAŻONY TRANSPORT MIEJSKI</t>
  </si>
  <si>
    <t>EFRR/FS.CP2.III</t>
  </si>
  <si>
    <t>Rozwój inteligentnych systemów i sieci energetycznych oraz systemów magazynowania energii poza transeuropejską siecią energetyczną (TEN-E)</t>
  </si>
  <si>
    <t>Fundusze Europejskie dla Wielkopolski 2021-2027</t>
  </si>
  <si>
    <t>FEKP.04 FUNDUSZE EUROPEJSKIE NA RZECZ SPÓJNOŚCI I DOSTĘPNOŚCI KOMUNIKACYJNEJ REGIONU</t>
  </si>
  <si>
    <t>Wspieranie przystosowania się do zmian klimatu i zapobiegania ryzyku związanemu z klęskami żywiołowymi i katastrofami, a także odporności, z uwzględnieniem podejścia ekosystemowego</t>
  </si>
  <si>
    <t>FEKP.05 FUNDUSZE EUROPEJSKIE NA WZMACNIANIE POTENCJAŁÓW ENDOGENICZNYCH REGIONU</t>
  </si>
  <si>
    <t>Wspieranie dostępu do wody oraz zrównoważonej gospodarki wodnej</t>
  </si>
  <si>
    <t>FEKP.06 FUNDUSZE EUROPEJSKIE NA RZECZ ZWIĘKSZENIA DOSTĘPNOŚCI REGIONALNEJ INFRASTRUKTURY DLA MIESZKAŃCÓW</t>
  </si>
  <si>
    <t>Wspieranie transformacji w kierunku gospodarki o obiegu zamkniętym i gospodarki zasobooszczędnej</t>
  </si>
  <si>
    <t>FEKP.07 FUNDUSZE EUROPEJSKIE NA ROZWÓJ LOKALNY</t>
  </si>
  <si>
    <t>Wzmacnianie ochrony i zachowania przyrody, różnorodności biologicznej oraz zielonej infrastruktury, w tym na obszarach miejskich, oraz ograniczanie wszelkich rodzajów zanieczyszczenia</t>
  </si>
  <si>
    <t>FEKP.08 FUNDUSZE EUROPEJSKIE NA WSPARCIE W OBSZARZE RYNKU PRACY, EDUKACJI I WŁĄCZENIA SPOŁECZNEGO</t>
  </si>
  <si>
    <t>Wspieranie zrównoważonej multimodalnej mobilności miejskiej jako elementu transformacji w kierunku gospodarki zeroemisyjnej</t>
  </si>
  <si>
    <t>FEKP.09 POMOC TECHNICZNA (EFRR)</t>
  </si>
  <si>
    <t>EFRR/FS.CP3.I</t>
  </si>
  <si>
    <t>Rozwój odpornej na zmiany klimatu, inteligentnej, bezpiecznej, zrównoważonej i intermodalnej TEN-T</t>
  </si>
  <si>
    <t>FEKP.10 POMOC TECHNICZNA (EFS+)</t>
  </si>
  <si>
    <t>Rozwój i udoskonalanie zrównoważonej, odpornej na zmiany klimatu, inteligentnej i intermodalnej mobilności na poziomie krajowym, regionalnym i lokalnym, w tym poprawę dostępu do TEN-T oraz mobilności transgranicznej</t>
  </si>
  <si>
    <t>FELB.01 Fundusze Europejskie dla lubuskiej gospodarki</t>
  </si>
  <si>
    <t>Poprawa dostępu do zatrudnienia i działań aktywizujących dla wszystkich osób poszukujących pracy, w szczególności osób młodych, zwłaszcza poprzez wdrażanie gwarancji dla młodzieży, długotrwale bezrobotnych oraz grup znajdujących się w niekorzystnej sytuacji na rynku pracy, jak również dla osób biernych zawodowo, a także poprzez promowanie samozatrudnienia i ekonomii społecznej</t>
  </si>
  <si>
    <t>FELB.02 Fundusze Europejskie na zielony rozwój Lubuskiego</t>
  </si>
  <si>
    <t>Modernizacja instytucji i służb rynków pracy celem oceny i przewidywania zapotrzebowania na umiejętności oraz zapewnienia terminowej i odpowiednio dopasowanej pomocy i wsparcia na rzecz dostosowania umiejętności i kwalifikacji zawodowych do potrzeb rynku pracy oraz na rzecz przepływów i mobilności na rynku pracy</t>
  </si>
  <si>
    <t>FELB.03 Fundusze Europejskie na rozwój mobilności miejskiej w Lubuskiem</t>
  </si>
  <si>
    <t>Wspieranie zrównoważonego pod względem płci uczestnictwa w rynku pracy, równych warunków pracy oraz lepszej równowagi między życiem zawodowym a prywatnym, w tym poprzez dostęp do przystępnej cenowo opieki nad dziećmi i osobami wymagającymi wsparcia w codziennym funkcjonowaniu</t>
  </si>
  <si>
    <t>FELB.04 Fundusze Europejskie na dostępność komunikacyjną Lubuskiego</t>
  </si>
  <si>
    <t>Wspieranie dostosowania pracowników, przedsiębiorstw i przedsiębiorców do zmian, wspieranie aktywnego i zdrowego starzenia się oraz zdrowego i dobrze dostosowanego środowiska pracy, które uwzględnia zagrożenia dla zdrowia</t>
  </si>
  <si>
    <t>FELB.05 Fundusze Europejskie na rzecz zwiększenia dostępności regionalnej infrastruktury społecznej</t>
  </si>
  <si>
    <t>EFS+.CP4.E</t>
  </si>
  <si>
    <t>Poprawa jakości, poziomu włączenia społecznego i skuteczności systemów kształcenia i szkolenia oraz ich powiązania z rynkiem pracy – w tym przez walidację uczenia się pozaformalnego i nieformalnego, w celu wspierania nabywania kompetencji kluczowych, w tym umiejętności w zakresie przedsiębiorczości i kompetencji cyfrowych, oraz przez wspieranie wprowadzania dualnych systemów szkolenia i przygotowania zawodowego</t>
  </si>
  <si>
    <t>FELB.06 Fundusze Europejskie na wsparcie obywateli</t>
  </si>
  <si>
    <t>Wspieranie równego dostępu do dobrej jakości, włączającego kształcenia i szkolenia oraz możliwości ich ukończenia, w szczególności w odniesieniu do grup w niekorzystnej sytuacji, od wczesnej edukacji i opieki nad dzieckiem przez ogólne i zawodowe kształcenie i szkolenie, po szkolnictwo wyższe, a także kształcenie i uczenie się dorosłych, w tym ułatwianie mobilności edukacyjnej dla wszystkich i dostępności dla osób z niepełnosprawnościami</t>
  </si>
  <si>
    <t>FELB.07 Fundusze Europejskie na rozwój lokalny kierowany przez społeczność</t>
  </si>
  <si>
    <t>Wspieranie uczenia się przez całe życie, w szczególności elastycznych możliwości podnoszenia i zmiany kwalifikacji dla wszystkich, z uwzględnieniem umiejętności w zakresie przedsiębiorczości i kompetencji cyfrowych, lepsze przewidywanie zmian i zapotrzebowania na nowe umiejętności na podstawie potrzeb rynku pracy, ułatwianie zmian ścieżki kariery zawodowej i wspieranie mobilności zawodowej</t>
  </si>
  <si>
    <t>FELB.08 Fundusze Europejskie dla lokalnego lubuskiego</t>
  </si>
  <si>
    <t>Wspieranie aktywnego włączenia społecznego w celu promowania równości szans, niedyskryminacji i aktywnego uczestnictwa, oraz zwiększanie zdolności do zatrudnienia, w szczególności grup w niekorzystnej sytuacji</t>
  </si>
  <si>
    <t>FELB.09 Pomoc techniczna - EFRR</t>
  </si>
  <si>
    <t>Wspieranie integracji społeczno-gospodarczej obywateli państw trzecich, w tym migrantów</t>
  </si>
  <si>
    <t>FELB.10 Pomoc techniczna - EFS+</t>
  </si>
  <si>
    <t>EFS+.CP4.J</t>
  </si>
  <si>
    <t>Wspieranie integracji społeczno-gospodarczej społeczności marginalizowanych, takich jak Romowie</t>
  </si>
  <si>
    <t>FELD.01 Fundusze europejskie dla innowacyjnego Łódzkiego</t>
  </si>
  <si>
    <t>Zwiększanie równego i szybkiego dostępu do dobrej jakości, trwałych i przystępnych cenowo usług, w tym usług, które wspierają dostęp do mieszkań oraz opieki skoncentrowanej na osobie, w tym opieki zdrowotnej; modernizacja systemów ochrony socjalnej, w tym wspieranie dostępu do ochrony socjalnej, ze szczególnym uwzględnieniem dzieci i grup w niekorzystnej sytuacji; poprawa dostępności, w tym dla osób z niepełnosprawnościami, skuteczności i odporności systemów ochrony zdrowia i usług opieki długoterminowej</t>
  </si>
  <si>
    <t>FELD.02 Fundusze europejskie dla zielonego Łódzkiego</t>
  </si>
  <si>
    <t>Wspieranie integracji społecznej osób zagrożonych ubóstwem lub wykluczeniem społecznym, w tym osób najbardziej potrzebujących i dzieci</t>
  </si>
  <si>
    <t>FELD.03 Fundusze europejskie dla mobilnego Łódzkiego</t>
  </si>
  <si>
    <t>EFS+.CP4.M</t>
  </si>
  <si>
    <t>Przeciwdziałanie deprywacji materialnej przez udzielanie pomocy żywnościowej lub podstawowej pomocy materialnej osobom najbardziej potrzebującym, w tym dzieciom, oraz zapewnianie środków towarzyszących wspierających ich włączenie społeczne</t>
  </si>
  <si>
    <t>FELD.04 Fundusze europejskie dla lepiej połączonego Łódzkiego</t>
  </si>
  <si>
    <t>FST.CP6.I</t>
  </si>
  <si>
    <t>Umożliwienie regionom i ludności łagodzenia wpływających na społeczeństwo, zatrudnienie, gospodarkę i środowisko skutków transformacji w kierunku osiągnięcia celów Unii na rok 2030 w dziedzinie energii i klimatu oraz w kierunku neutralnej dla klimatu gospodarki Unii do roku 2050 w oparciu o porozumienie paryskie.</t>
  </si>
  <si>
    <t>FELD.05 Fundusze europejskie dla rozwoju lokalnego w Łódzkiem</t>
  </si>
  <si>
    <t>Pomoc Techniczna</t>
  </si>
  <si>
    <t>FELD.06 Fundusze europejskie dla Łódzkiego przyjaznego mieszkańcom</t>
  </si>
  <si>
    <t>FELD.07 Fundusze europejskie dla zatrudnienia i integracji w Łódzkiem</t>
  </si>
  <si>
    <t>FELD.08 Fundusze europejskie dla edukacji i kadr w Łódzkiem</t>
  </si>
  <si>
    <t>FELD.09 Fundusze europejskie dla Łódzkiego w transformacji</t>
  </si>
  <si>
    <t>FELD.10 Pomoc techniczna EFRR</t>
  </si>
  <si>
    <t>FELD.11 Pomoc techniczna EFS+</t>
  </si>
  <si>
    <t>FELD.12 Pomoc techniczna FST</t>
  </si>
  <si>
    <t>FELD.13 Pomoc Techniczna EFRR</t>
  </si>
  <si>
    <t>FELD.14 Pomoc Techniczna EFS+</t>
  </si>
  <si>
    <t>FELU.01 Badania naukowe i innowacje</t>
  </si>
  <si>
    <t>FELU.02 Transformacja gospodarcza i cyfrowa regionu</t>
  </si>
  <si>
    <t>FELU.03 Ochrona zasobów środowiska i klimatu</t>
  </si>
  <si>
    <t>FELU.04 Efektywne wykorzystanie energii</t>
  </si>
  <si>
    <t>FELU.05 Zrównoważona mobilność miejska</t>
  </si>
  <si>
    <t>FELU.06 Zrównoważony system transportu</t>
  </si>
  <si>
    <t>FELU.07 Lepsza dostępność do usług społecznych i zdrowotnych</t>
  </si>
  <si>
    <t>FELU.08 Zwiększanie spójności społecznej</t>
  </si>
  <si>
    <t>FELU.09 Zaspokajanie potrzeb rynku pracy</t>
  </si>
  <si>
    <t>FELU.10 Lepsza edukacja</t>
  </si>
  <si>
    <t>FELU.11 Rozwój zrównoważony terytorialnie</t>
  </si>
  <si>
    <t>FELU.12 Wsparcie wdrażania Funduszy Europejskich dla Lubelskiego 2021-2027 w ramach EFS+</t>
  </si>
  <si>
    <t>FELU.13 Wsparcie wdrażania Funduszy Europejskich dla Lubelskiego 2021-2027 w ramach EFRR</t>
  </si>
  <si>
    <t>FEMA.01 Fundusze Europejskie dla bardziej konkurencyjnego i inteligentnego Mazowsza</t>
  </si>
  <si>
    <t>FEMA.02 Fundusze Europejskie na zielony rozwój Mazowsza</t>
  </si>
  <si>
    <t>FEMA.03 Fundusze Europejskie na rozwój mobilności miejskiej na Mazowszu</t>
  </si>
  <si>
    <t>FEMA.04 Fundusze Europejskie dla lepiej połączonego i dostępnego Mazowsza</t>
  </si>
  <si>
    <t>FEMA.05 Fundusze Europejskie dla wyższej jakości życia na Mazowszu</t>
  </si>
  <si>
    <t>FEMA.06 Fundusze Europejskie dla aktywnego zawodowo Mazowsza</t>
  </si>
  <si>
    <t>FEMA.07 Fundusze Europejskie dla nowoczesnej i dostępnej edukacji na Mazowszu</t>
  </si>
  <si>
    <t>FEMA.08 Fundusze Europejskie dla aktywnej integracji oraz rozwoju usług społecznych i zdrowotnych na Mazowszu</t>
  </si>
  <si>
    <t>FEMA.09 Mazowsze bliższe obywatelom dzięki Funduszom Europejskim</t>
  </si>
  <si>
    <t>FEMA.10 Pomoc techniczna (EFRR)</t>
  </si>
  <si>
    <t>FEMA.11 Pomoc techniczna (EFS+)</t>
  </si>
  <si>
    <t>FEMP.01 Fundusze europejskie dla badań i rozwoju oraz przedsiębiorczości</t>
  </si>
  <si>
    <t>FEMP.02 Fundusze europejskie dla środowiska</t>
  </si>
  <si>
    <t>FEMP.03 Fundusze europejskie dla transportu miejskiego</t>
  </si>
  <si>
    <t>FEMP.04 Fundusze europejskie dla transportu regionalnego</t>
  </si>
  <si>
    <t>FEMP.05 Fundusze europejskie wspierające infrastrukturę społeczną</t>
  </si>
  <si>
    <t>FEMP.06 Fundusze europejskie dla rynku pracy, edukacji i włączenia społecznego</t>
  </si>
  <si>
    <t>FEMP.07 Fundusze europejskie dla wspólnot lokalnych</t>
  </si>
  <si>
    <t>FEMP.08 Fundusze europejskie dla sprawiedliwej transformacji Małopolski Zachodniej</t>
  </si>
  <si>
    <t>FEMP.09 Pomoc techniczna FST</t>
  </si>
  <si>
    <t>FEMP.10 Pomoc techniczna EFRR</t>
  </si>
  <si>
    <t>FEMP.11 Pomoc techniczna EFS+</t>
  </si>
  <si>
    <t>FEOP.01 Fundusze Europejskie na rzecz wzrostu innowacyjności i konkurencyjności opolskiego</t>
  </si>
  <si>
    <t>FEOP.02 Fundusze Europejskie dla czystej energii i ochrony środowiska naturalnego w województwie opolskim</t>
  </si>
  <si>
    <t>FEOP.03 Fundusze Europejskie na zrównoważony transport miejski województwa opolskiego</t>
  </si>
  <si>
    <t>FEOP.04 Fundusze Europejskie na rzecz spójności i dostępności komunikacji województwa opolskiego</t>
  </si>
  <si>
    <t>FEOP.05 Fundusze Europejskie wspierające opolski rynek pracy i edukację</t>
  </si>
  <si>
    <t>FEOP.06 Fundusze europejskie wspierające włączenie społeczne w opolskim</t>
  </si>
  <si>
    <t>FEOP.07 Fundusze Europejskie wspierające usługi społeczne i zdrowotne w opolskim</t>
  </si>
  <si>
    <t>FEOP.08 Europejski budżet dla społeczeństwa opolskiego</t>
  </si>
  <si>
    <t>FEOP.09 Fundusze europejskie wspierające inwestycje społeczne w opolskim</t>
  </si>
  <si>
    <t>FEOP.10 Fundusze Europejskie na wzmocnienie potencjałów endogenicznych opolskiego</t>
  </si>
  <si>
    <t>FEOP.11 Pomoc techniczna EFRR</t>
  </si>
  <si>
    <t>FEOP.12 Pomoc techniczna EFS+</t>
  </si>
  <si>
    <t>FEPD.01 Badania i innowacje</t>
  </si>
  <si>
    <t>FEPD.02 Region przyjazny środowisku</t>
  </si>
  <si>
    <t>FEPD.03 Lepiej skomunikowany region</t>
  </si>
  <si>
    <t>FEPD.04 Przestrzeń społeczna wysokiej jakości</t>
  </si>
  <si>
    <t>FEPD.05 Zrównoważony rozwój terytorialny</t>
  </si>
  <si>
    <t>FEPD.06 Zrównoważona mobilność miejska</t>
  </si>
  <si>
    <t>FEPD.07 Fundusze na rzecz zatrudnienia i kształcenia osób dorosłych</t>
  </si>
  <si>
    <t>FEPD.08 Fundusze na rzecz edukacji i włączenia społecznego</t>
  </si>
  <si>
    <t>FEPD.09 Fundusze na rzecz Rozwoju Lokalnego</t>
  </si>
  <si>
    <t>FEPD.10 Wspieranie energii odnawialnej na potrzeby lokalnych społeczności</t>
  </si>
  <si>
    <t>FEPD.11 Pomoc techniczna (EFRR)</t>
  </si>
  <si>
    <t>FEPD.12 Pomoc techniczna (EFS+)</t>
  </si>
  <si>
    <t>FEPK.01 KONKURENCYJNA I CYFROWA GOSPODARKA</t>
  </si>
  <si>
    <t>FEPK.02 ENERGIA I ŚRODOWISKO</t>
  </si>
  <si>
    <t>FEPK.03 MOBILNOŚĆ MIEJSKA</t>
  </si>
  <si>
    <t>FEPK.04 MOBILNOŚĆ I ŁĄCZNOŚĆ</t>
  </si>
  <si>
    <t>FEPK.05 PRZYJAZNA PRZESTRZEŃ SPOŁECZNA</t>
  </si>
  <si>
    <t>FEPK.06 ROZWÓJ ZRÓWNOWAŻONY TERYTORIALNIE</t>
  </si>
  <si>
    <t>FEPK.07 KAPITAŁ LUDZKI GOTOWY DO ZMIAN</t>
  </si>
  <si>
    <t>FEPK.08 ROZWÓJ LOKALNY KIEROWANY PRZEZ SPOŁECZNOŚĆ</t>
  </si>
  <si>
    <t>FEPK.09 POMOC TECHNICZNA EFRR</t>
  </si>
  <si>
    <t>FEPK.10 POMOC TECHNICZNA EFS+</t>
  </si>
  <si>
    <t>FEPM.01 Fundusze europejskie dla konkurencyjnego i inteligentnego Pomorza</t>
  </si>
  <si>
    <t>FEPM.02 Fundusze europejskie dla zielonego Pomorza</t>
  </si>
  <si>
    <t>FEPM.03 Fundusze europejskie dla mobilnego Pomorza</t>
  </si>
  <si>
    <t>FEPM.04 Fundusze europejskie dla lepiej połączonego Pomorza</t>
  </si>
  <si>
    <t>FEPM.05 Fundusze europejskie dla silnego społecznie Pomorza (EFS+)</t>
  </si>
  <si>
    <t>FEPM.06 Fundusze europejskie dla silnego społecznie Pomorza (EFRR)</t>
  </si>
  <si>
    <t>FEPM.07 Fundusze europejskie dla Pomorza bliższego obywatelom</t>
  </si>
  <si>
    <t>FEPM.08 Priorytet pomocy technicznej (EFS+)</t>
  </si>
  <si>
    <t>FEPM.09 Priorytet pomocy technicznej (EFRR)</t>
  </si>
  <si>
    <t>FEPZ.01 Fundusze Europejskie na rzecz przedsiębiorczego Pomorza Zachodniego</t>
  </si>
  <si>
    <t>FEPZ.02 Fundusze Europejskie na rzecz zielonego Pomorza Zachodniego</t>
  </si>
  <si>
    <t>FEPZ.03 Fundusze Europejskie na rzecz mobilnego Pomorza Zachodniego</t>
  </si>
  <si>
    <t>FEPZ.04 Fundusze Europejskie na rzecz połączonego Pomorza Zachodniego</t>
  </si>
  <si>
    <t>FEPZ.05 Fundusze Europejskie na rzecz przyjaznego mieszkankom i mieszkańcom Pomorza Zachodniego</t>
  </si>
  <si>
    <t>FEPZ.06 Fundusze Europejskie na rzecz aktywnego Pomorza Zachodniego</t>
  </si>
  <si>
    <t>FEPZ.07 Fundusze Europejskie na rzecz partnerskiego Pomorza Zachodniego</t>
  </si>
  <si>
    <t>FEPZ.08 Pomoc techniczna (EFRR)</t>
  </si>
  <si>
    <t>FEPZ.09 Pomoc techniczna (EFS+)</t>
  </si>
  <si>
    <t>FESL.01 Fundusze Europejskie na inteligentny rozwój</t>
  </si>
  <si>
    <t>FESL.02 Fundusze Europejskie na zielony rozwój</t>
  </si>
  <si>
    <t>FESL.03 Fundusze Europejskie dla zrównoważonej mobilności</t>
  </si>
  <si>
    <t>FESL.04 Fundusze Europejskie dla sprawnego transportu</t>
  </si>
  <si>
    <t>FESL.05 Fundusze Europejskie dla rynku pracy</t>
  </si>
  <si>
    <t>FESL.06 Fundusze Europejskie dla edukacji</t>
  </si>
  <si>
    <t>FESL.07 Fundusze Europejskie dla społeczeństwa</t>
  </si>
  <si>
    <t>FESL.08 Fundusze Europejskie na infrastrukturę dla mieszkańca</t>
  </si>
  <si>
    <t>FESL.09 Fundusze Europejskie na rozwój terytorialny</t>
  </si>
  <si>
    <t>FESL.10 Fundusze Europejskie na transformację</t>
  </si>
  <si>
    <t>FESL.11 Fundusze Europejskie na pomoc techniczną EFRR</t>
  </si>
  <si>
    <t>FESL.12 Fundusze Europejskie na pomoc techniczną EFS+</t>
  </si>
  <si>
    <t>FESL.13 Fundusze Europejskie na pomoc techniczną FST</t>
  </si>
  <si>
    <t>FESW.12 Pomoc Techniczna EFS+</t>
  </si>
  <si>
    <t>FEWM.01 GOSPODARKA</t>
  </si>
  <si>
    <t>FEWM.02 ŚRODOWISKO</t>
  </si>
  <si>
    <t>FEWM.03 MOBILNOŚĆ MIEJSKA</t>
  </si>
  <si>
    <t>FEWM.04 MOBILNOŚĆ REGIONALNA</t>
  </si>
  <si>
    <t>FEWM.05 EDUKACJA I KOMPETENCJE EFRR</t>
  </si>
  <si>
    <t>FEWM.06 EDUKACJA I KOMPETENCJE EFS+</t>
  </si>
  <si>
    <t>FEWM.07 RYNEK PRACY</t>
  </si>
  <si>
    <t>FEWM.08 WŁĄCZENIE I INTEGRACJA EFRR</t>
  </si>
  <si>
    <t>FEWM.09 WŁĄCZENIE I INTEGRACJA EFS+</t>
  </si>
  <si>
    <t>FEWM.10 ZDROWIE</t>
  </si>
  <si>
    <t>FEWM.11 TURYSTYKA I KULTURA</t>
  </si>
  <si>
    <t>FEWM.12 ROZWÓJ OBSZARÓW MIEJSKICH</t>
  </si>
  <si>
    <t>FEWM.13 POMOC TECHNICZNA EFRR</t>
  </si>
  <si>
    <t>FEWM.14 POMOC TECHNICZNA EFS+</t>
  </si>
  <si>
    <t>FEWP.01 Fundusze europejskie dla wielkopolskiej gospodarki</t>
  </si>
  <si>
    <t>FEWP.02 Fundusze europejskie dla zielonej Wielkopolski</t>
  </si>
  <si>
    <t>FEWP.03 Fundusze europejskie dla zrównoważonej mobilności miejskiej w Wielkopolsce</t>
  </si>
  <si>
    <t>FEWP.04 Lepiej połączona Wielkopolska w UE</t>
  </si>
  <si>
    <t>FEWP.05 Fundusze europejskie wspierające społeczną infrastrukturę dla Wielkopolan (EFRR)</t>
  </si>
  <si>
    <t>FEWP.06 Fundusze europejskie dla Wielkopolski o silniejszym wymiarze społecznym (EFS+)</t>
  </si>
  <si>
    <t>FEWP.07 Fundusze europejskie na wielkopolskie inicjatywy lokalne</t>
  </si>
  <si>
    <t>FEWP.08 Rozwój Lokalny Kierowany przez Społeczność (EFRR)</t>
  </si>
  <si>
    <t>FEWP.09 Rozwój Lokalny Kierowany przez Społeczność (EFS+)</t>
  </si>
  <si>
    <t>FEWP.10 Sprawiedliwa transformacja Wielkopolski Wschodniej</t>
  </si>
  <si>
    <t>FEWP.11 Pomoc techniczna (EFRR)</t>
  </si>
  <si>
    <t>FEWP.12 Pomoc techniczna (EFS+)</t>
  </si>
  <si>
    <t>FEWP.13 Pomoc techniczna(FST)</t>
  </si>
  <si>
    <t>zgodnie ze stanowiskiem do zmiany nr 4</t>
  </si>
  <si>
    <t>W związku z niewielką alokacja tj. 5 mln euro  przewidzianą na kategorię interwencji 126 Infrastruktura mieszkalnictwa Instytucja Zarządzająca dopuściła jedynie przebudowę, rozbudowę istniejących już obiektów, bez możliwości budowania nowych obiektów od podstaw. Jednocześnie zgodnie z Rozporządzeniem Ministra  Rodziny i Polityki Społecznej liczba osób w mieszkaniu treningowym i wspomaganym od dnia 1 stycznia 2026r. nie może być wyższa niż 6.  W poprzednim okresie 2014 - 2020 udało się wykonać 176 mieszkań dla 535 osób w ramach Działania 7.3 Infrastruktura społeczna (1 konkurs) oraz z Działania CARE 13.2 (2 konkursy ) 47 mieszkań dla 117 uchodźców z Ukrainy. W związku z powyższym dostępne zasoby mieszkaniowe samorządów zostały zmodernizowane. Obecnie zainteresowanie konkursem na wsparcie mieszkań jest niewielkie proponuje się zmniejszenie wskaźnika z 462 - na 50 osób.</t>
  </si>
  <si>
    <t xml:space="preserve">Uzasadnienie jest niejasne. Czy propozycja zmniejszenia wskaźnika i informacja że obecnie zainteresowanie konkursem jest niewielkie oznacza, że w regonie  zaspokojono wszystkie potrzeby w zakresie tworzenia lub modernizacji lokali socjalnych? Czy IZ rozważała zmianę zakresu wsparcia i dopuszczenie tworzenia nowych obiektów? </t>
  </si>
  <si>
    <t>Prośba o dodatkowe uzasadnienie proponowanej zmiany w zakresie wykonanych analiz i ewaluacji potwierdzających konieczność przeniesienia środków, analizy kryteriów naboru, przeprowadzonych działań naprawczych, w jaki sposób widzimy przyspieszenie wydatkowania środków dzięki wprowadzeniu zmiany, kwestie dotyczące realizacji projektu GUM.</t>
  </si>
  <si>
    <t>Prośba o dodatkowe uzasadnienie proponowanej zmiany w zakresie wykonanych analiz i ewaluacji potwierdzających konieczność przeniesienia środków, analizy kryteriów naboru, przeprowadzonych działań naprawczych, w jaki sposób widzimy przyspieszenie wydatkowania środków dzięki wprowadzeniu zmiany, kwestie dotyczące realizacji projektu IOB.</t>
  </si>
  <si>
    <t xml:space="preserve">Do realizacji przedsięwzięcia powołany został zespół zadaniowy ds. przygotowania i realizacji inwestycji, który obecnie pracuje nad utworzeniem koncepcji przedsięwzięcia, w tym jego montażu formalno-prawnego dot. podmiotów zgłaszających chęć uczestnicząca w przedsięwzięciu, formy realizacji projektu pod kątem rodzaju beneficjenta, jak również sposobu i źródeł jego finansowania oraz rodzaju udzielanej w tym zakresie pomocy publicznej. W ramach przedsięwzięcia planuje się budowę siedziby dla trzech świętokrzyskich IOB, dla których głównym udziałowcem jest Województwo Świętokrzyskie. W ramach przedsięwzięcia nie planuje się utworzenia nowego podmiotu, jedynie budowę siedziby dla w/w istniejących już podmiotów. Zadaniem „Centrum” byłoby wspieranie rozwoju sektora MŚP w ramach usług oferowanych przez te trzy spółki, zgodnych z działaniami wynikających z ich zadań statutowych. Odbywałoby się to przede wszystkim przez dostęp do szeroko rozumianych usług doradczych i szkoleniowych w celu zwiększenia konkurencyjności przedsiębiorstw, nie zaburzając uczciwej konkurencji w stosunku do pozostałych IOB oraz Ośrodków Innowacji w regionie. </t>
  </si>
  <si>
    <t>Komisja nie jest przekonana do ograniczania rozwoju miejskiego i zintegrowanych podejść terytorialnych, zwłaszcza że UE kładzie duży nacisk na zrównoważony rozwój obszarów miejskich. Ministerstwo wyraża obawy, że takie przeniesienie środków osłabi ITI i wysyła negatywny sygnał wobec rozwiązań terytorialnych (place-based). Uznajemy to za kwestię wymagającą dodatkowych uzgodnień prosimy o silniejsze uzasadnienie i analizę skutków.</t>
  </si>
  <si>
    <t>jak wyżej</t>
  </si>
  <si>
    <t xml:space="preserve">Brak zgody KE na zmianę. Limit ma charakter horyzontalny. Priorytetem KE jest bezpośrednia ochrona siedlisk i gatunków. </t>
  </si>
  <si>
    <t>Prosimy o wyjaśnienie, w jaki sposób wykreślenie kodu 02 i przeniesienie środków do kodu 03 przyczyni się do „minimalizacji czynników mogących ograniczyć wdrażanie Programu w kontekście Zalecenia 2 (CSR 2) dot. przyspieszenia wdrażania programów polityki spójności”. Czy planują Państwo rezygnację z projektów uwzględniających aspekt płci? Czy takie projekty w jakikolwiek sposób spowalniają wdrażanie i w jakim zakresie?</t>
  </si>
  <si>
    <t xml:space="preserve">Konieczność sztucznego wydzielania środków i dedykowania odrębnych naborów spowolni wdrażanie Programu. Należy zaznaczyć, że wszelkie działania prowadzone przez IZ mają na celu przyspieszenie tego procesu chociażby w odniesieniu do kwestii ryzyka utraty środków w związku z brakiem realizacji N+3. Należy zaznaczyć, że kwestie aspektu płci są zabezpieczone horyzontalnie w Programie. Służą temu zatwierdzone przez KM kryteria formalne oraz merytoryczne. </t>
  </si>
  <si>
    <t>Uzasadnienie przedstawione w dokumentach jest niejasne. Jak dotychczas wykorzystano środki przeznaczone na infrastrukturę mieszkaniową (ile konkursów ogłoszono, jaka część alokacji została zakontraktowana)? Jakie są przyczyny niskiego zainteresowania i jakie kroki podjęła IZ, aby zwiększyć atrakcyjność tych konkursów?</t>
  </si>
  <si>
    <t>Czy oznacza to całkowitą rezygnację z pewnych typów projektów w Priorytecie 5? Jeśli tak, 
to z jakich konkretnie?</t>
  </si>
  <si>
    <t>W regionie do przedszkoli uczęszcza 93% dzieci w wieku 3-6 lat, podczas gdy średnia dla Polski wynosi 96.1%. W województwie świętokrzyskim jedynie 60,7% dzieci w wieku 3-4 lat z terenów wiejskich uczęszcza do przedszkola, co pokazuje, że popyt jest ciągle niezaspokojony. Prośba o rozważenie możliwości przesunięcia środków również z innego działania ponad to co państwo już zaproponowali, aby osiągnąć zakładana wartość wskaźnika.</t>
  </si>
  <si>
    <t>Zgoda na usunięcie wsparcia w ramach DDOM i CZP. Brak zgody na dodatkowe finansowanie leczenia z EFS+ - finansowanie leczenia nie jest priorytetem ESF+ i możliwe są jedynie wyjątki wynegocjowane w Umowie Partnerstwa.</t>
  </si>
  <si>
    <t>Niektóre zmiany we wskaźnikach są dość duże. Czy rzeczywiście wynika to wyłącznie z przeniesienia i wzrostu kosztów?</t>
  </si>
  <si>
    <t>Zmiany związane są głównie ze zmniejszeniem alokacji założonej na realizację Działania 10.02 oraz 10.03. Dodatkowo w Metodologii szacowania wskaźników PR FEŚ 2021-2027 EFRR i EFS+, w odniesieniu do Działania 10.01, przy wyliczaniu kosztu jednostkowego udziału uczestnika w projekcie nie wzięto pod uwagę wzrostu cen towarów i usług oraz wynagrodzeń, tak jak zostało to zrobione w przypadku innych Działań. Ponadto na etapie opracowywania Metodologii… dla Działania 10.03 uwzględniono, iż podopiecznymi OHP, którzy zostaną objęci wsparciem będą wyłącznie osoby bezrobotne, podczas gdy struktura podopiecznych OHP będących uczestnikami projektów, opiera się w większości na osobach młodych przyuczających się do wykonywania określonej pracy (tzw. pracowników młodocianych).</t>
  </si>
  <si>
    <t>nowa zmiana</t>
  </si>
  <si>
    <t xml:space="preserve">Oczekujemy na decyzję </t>
  </si>
  <si>
    <t>W związku ze zmianą wskazaną w wierszu powyżej (pozycja nr 2) - dodanie KI 010 oraz KI 011 zmniejsza się alokację w tabeli 4. Wymiar 1 - zakres interwencji. Proponowana zmiana ma na celu minimalizację czynników mogących ograniczyć wdrażanie cs 1.1 w kontekście Zalecenia 2 (CSR 2) dot. przyspieszenia wdrażania programów polityki spójności.</t>
  </si>
  <si>
    <t xml:space="preserve">Dotychczas przeprowadzone nabory z Działania 1.2 w zakresie B+R nie cieszyły się zainteresowaniem regionalnych podmiotów. Realizacja projektu pozwoli na poszerzenie oferty i obsługiwanie klientów poszukujących rozwiązań opartych o zdywersyfikowane nośniki energii uzupełniające mix energetyczny. Wymagania rynkowe zmuszają przedsiębiorstwa do precyzyjnego zweryfikowania w niezależnych Laboratoriach podstawowych parametrów charakteryzujących nowe proponowane na rynek rozwiązania techniczne i technologiczne. Magazynowanie energii, bez szeregu analiz pozwalających na poprawę efektywności poprzez nowe scenariusze pracy, nie będzie opłacalne i nie będzie mogło zdobywać nowych rynków zbytu. Rozszerzenie badań w zakresie mobilnych magazynów energii jest wyzwaniem czasu i potrzebą systemu elektroenergetycznego kraju. Ponadto PŚK jako partner przeprowadził analizę popytu na usługi związane z branżą elektromobilności, w zakresie właściwości projektu, w celu wyeliminowania nakładających się usług na rynku i ukierunkowania stanowisk pomiarowych na innowacyjne rozwiązania i rynki. Stanowiska badawczo-pomiarowe będą w otwartym dostępie, nie tylko dla celów komercyjnych, ale także dla realizacji projektów B+R z otoczeniem. Instytucja Zarządzająca dokonała analizy dotychczas stosowanych kryteriów wyboru Działania 1.2. Zdaniem IZ, kryteria nie odbiegają od kryteriów stosowanych do tego typu interwencji w innych programach regionalnych.  Jednak wychodząc naprzeciw uwagom zgłoszonym przez członków KM podczas styczniowego posiedzenia, IZ planuje na ten moment zmianę kryteriów wyboru projektów dla Działania 1.2 w zakresie wymaganego minimalnego progu % przy kryteriach punktowych z 50% do 40%. 
Aktualnie w ramach oceny merytorycznej punktowej, nieuzyskanie co najmniej 50% maksymalnej liczby punktów powoduje odrzucenie projektu.  Jak wskazano powyżej planuje się zmniejszenie poziomu do 40%. Ponadto, Instytucja Zarządzająca, przed podjęciem decyzji o zgłoszeniu ww. propozycji realokacji środków finansowych, zaplanowała działania informacyjno-promocyjne w zakresie możliwości wsparcia przedsiębiorstw w ramach Działania 1.2 na działalność badawczo-rozwojową. 
Podczas spotkań z potencjalnymi wnioskodawcami omawiane są m.in. zasady aplikowania o dofinansowanie oraz rodzaje działań, które mogą uzyskać dofinansowanie. </t>
  </si>
  <si>
    <t>KE nie odniosła się wprost do zmiany, ale poprosiła o dodatkowe uzasadnienie proponowanej zmiany w zakresie realokacji środków na GUM oraz doprecyzowanie sformułowania, „koncepcja wsparcia w formie usług proinnowacyjnych dla MŚP uległa zmianie</t>
  </si>
  <si>
    <t xml:space="preserve">W zakresie GUM - Dotychczas przeprowadzone nabory z Działania 1.2 w zakresie B+R nie cieszyły się zainteresowaniem regionalnych podmiotów. Realizacja projektu GUM II etap pozwoli na poszerzenie oferty i obsługiwanie klientów poszukujących rozwiązań opartych o zdywersyfikowane nośniki energii uzupełniające mix energetyczny. Wymagania rynkowe zmuszają przedsiębiorstwa do precyzyjnego zweryfikowania w niezależnych Laboratoriach podstawowych parametrów charakteryzujących nowe proponowane na rynek rozwiązania techniczne i technologiczne. Magazynowanie energii, bez szeregu analiz pozwalających na poprawę efektywności poprzez nowe scenariusze pracy, nie będzie opłacalne i nie będzie mogło zdobywać nowych rynków zbytu. Rozszerzenie badań w zakresie mobilnych magazynów energii jest wyzwaniem czasu i potrzebą systemu elektroenergetycznego kraju. Ponadto PŚK jako partner przeprowadził analizę popytu na usługi związane z branżą elektromobilności, w zakresie właściwości projektu, w celu wyeliminowania nakładających się usług na rynku i ukierunkowania stanowisk pomiarowych na innowacyjne rozwiązania i rynki. Stanowiska badawczo-pomiarowe będą w otwartym dostępie, nie tylko dla celów komercyjnych, ale także dla realizacji projektów B+R z otoczeniem. Instytucja Zarządzająca dokonała analizy dotychczas stosowanych kryteriów wyboru Działania 1.2. Zdaniem IZ, kryteria nie odbiegają od kryteriów stosowanych do tego typu interwencji w innych programach regionalnych.  Jednak wychodząc naprzeciw uwagom zgłoszonym przez członków KM podczas styczniowego posiedzenia, IZ planuje na ten moment zmianę kryteriów wyboru projektów dla Działania 1.2 w zakresie wymaganego minimalnego progu % przy kryteriach punktowych z 50% do 40%.
W zakresie wyjaśnienia zmiany koncepcji wsparcia - usługi proinnowacyjne realizowane są w Działaniu 1.5 Zwiększenie potencjału MŚP i rozwój regionalnego ekosystemu innowacji. Pierwotnie wsparcie w formie proinnowacyjnych usług doradczych dla sektora MŚP w regionie miało być realizowane jako projekt własny. Koncepcja ta oparta była na formule zastosowanej w ramach RPOWŚ 2014-2020 - Województwo Świętokrzyskie – Urząd Marszałkowski Województwa Świętokrzyskiego pełnił rolę Operatora Systemu Popytowego. Operator ogłaszał  nabory dla MŚP na wsparcie w formie vouchera na realizację usługi doradczej (standardowej lub specjalistycznej) przez IOB i uczelnie wyższe oraz nabór dla IOB. Przy takim schemacie realizacji, MŚP objęte wsparciem wykazywane byłyby w ramach wskaźnika RCO04. Przedsiębiorstwa otrzymujące wsparcie niefinansowe.
Ostatecznie podjęto decyzję, że wsparcie to będzie realizowane bez udziału Operatora, na podstawie naboru ogłaszanego przez IZ dla MŚP. Na podstawie umów o dofinansowanie zawieranych bezpośrednio z MŚP będzie określana realizacja wskaźnika RCO02. Przedsiębiorstwa objęte wsparciem w formie dotacji.
Powyższa zmiana nie jest powiązana z pozostałymi zmianami zgłaszanymi w ramach RSO1.1. Pierwotnie planowany zakres wsparcia w ramach Działania 1.5 pozostaje bez zmian, jedynie zmodyfikowano sposób naboru MŚP na udzielenie wsparcia w ramach usług proinnowacyjnych poprzez rezygnację z Operatora, na rzecz bezpośredniego udzielania dotacji dla MŚP. 
</t>
  </si>
  <si>
    <t>IZ FEŚ przeprowadziła nabór z zakresu dofinansowania małej retencji, w ramach którego wykluczono z dofinansowania zbiorniki wielofunkcyjne. Alokacja w ramach naboru wynosiła 60 mln PLN. W odpowiedzi na nabór wpłynęło zaledwie 5 projektów na łączną wnioskowaną kwotę dofinansowania 9,6 mln PLN. Pojemność zbiorników zgłoszonych do dofinansowania to 113 595 m3. Jednym z powodów tak niskiej podaży projektów jest brak możliwości wsparcia dla zbiorników wielofunkcyjnych, realizacją których zainteresowanie wyrażają potencjalni wnioskodawcy. Mając na względzie fakt, że ani zapisy UP, ani linii demarkacyjnej nie definiują ograniczenia w zakresie realizacji zbiorników wielofunkcyjnych, zdaniem IZ nic nie stoi na przeszkodzie dla wspierania w ramach tej interwencji zbiorników wielofunkcyjnych.</t>
  </si>
  <si>
    <t>IZ w ogłoszonych dotychczas naborach dot. małej retencji stosowała kryteria dotyczące zgodności projektów z wymaganiami prawa dotyczącego ochrony środowiska. Wnioskodawcy musieli także udowodnić brak negatywnego wpływu projektu na jednolite  części wód oraz obszary Natura 2000. IZ wymaga przedłożenia (1) formularza do wniosku o dofinansowanie w zakresie OOŚ z uwzględnieniem zasady odporności na zmiany klimatu oraz zasady „nie czyń poważnych szkód” do no significant harm (DNSH), (2) Deklaracji organu odpowiedzialnego za monitorowanie obszarów Natura 2000, (3) Informacji właściwego organu odpowiedzialnego za gospodarkę wodną, (4) Wniosku o wydanie decyzji o środowiskowych uwarunkowaniach oraz decyzji o środowiskowych uwarunkowaniach, ewentualnie innych dokumentów potwierdzający brak negatywnego wpływu na jednolite części wód.</t>
  </si>
  <si>
    <t xml:space="preserve">Zmiana wskaźników dot. RSO. 4.5 czyli wsparcia w zakresie zdrowia. W FEŚ RSO 4.5 realizowany jest w  ramach Działania 5.3 Infrastruktura zdrowotna. Tak jak wskazano w tabeli zmian wskaźniki planowane do usunięcia dotyczą infrastruktury społecznej, a nie zdrowotnej. Na etapie doboru wskaźników błędnie założono, iż wsparcie instytucji pomocy i integracji społecznej będzie miało na tyle istotny charakter by zasadnym było monitorowanie jego efektów. Wparcie Działania 5.3 dotyczy  infrastruktury zdrowotnej, w tym AOS i POZ. Przeważająca część alokacji Działania dedykowana jest na realizację projektów ujętych w Kontrakcie Programowym.
Nie oznacza to rezygnacji z żadnego typu projektów w Priorytecie 5. Wsparcie w postaci wzmocnienia potencjału instytucji systemu pomocy i integracji społecznej było pierwotnie planowane jedynie jako element projektów z zakresu inwestycji w opiekę zdrowotną, a realizowane jest w RSO 4.3. 
</t>
  </si>
  <si>
    <t xml:space="preserve">Brak uwag </t>
  </si>
  <si>
    <t>kody interwencji/wymiaru teryt.+D83:L84</t>
  </si>
  <si>
    <r>
      <t>Mając na względzie dotychczas przeprowadzone nabory w ramach Działania 2.6, dla zakresu interwencji zgodnej z kodem 066</t>
    </r>
    <r>
      <rPr>
        <sz val="12"/>
        <color theme="1"/>
        <rFont val="Calibri"/>
        <family val="2"/>
        <charset val="238"/>
        <scheme val="minor"/>
      </rPr>
      <t xml:space="preserve"> </t>
    </r>
    <r>
      <rPr>
        <sz val="13"/>
        <color theme="1"/>
        <rFont val="Calibri"/>
        <family val="2"/>
        <scheme val="minor"/>
      </rPr>
      <t xml:space="preserve">(wod-kan) IZ diagnozuje powstanie oszczędności, natomiast duży niedobór środków występuje w zakresie interwencji kodu 063 (woda). 
Należy zaznaczyć, że wnioskowana zmiana nie spowoduje negatywnych konsekwencji w kwestii koncentracji klimatycznej, ponieważ obydwa KI posiadają taki sam współczynnik do obliczania wsparcia na cele związane ze zmianami klimatu równy 40%.
Uzupełniając powyższe, informujemy, że w wyniku naboru w ramach KI 063 wartość wnioskowanego dofinansowania w złożonych projektach wielokrotnie przewyższa dostępną w naborze alokację (podkreślić należy, że większość złożonych projektów jest gotowa do realizacji, a sama ich realizacja jest mniej skomplikowana niż projektów „czysto” kanalizacyjnych). 
Kwestia ta podlegała uzgodnieniom z KE. </t>
    </r>
    <r>
      <rPr>
        <b/>
        <sz val="13"/>
        <color theme="1"/>
        <rFont val="Calibri"/>
        <family val="2"/>
        <charset val="238"/>
        <scheme val="minor"/>
      </rPr>
      <t>IZ otrzymała zielone światło z KE. Korespondencja z KE została przekazana mailowo do MFiPR 11 marca br. KE potwierdziła również wypełnienie zobowiązania wskazanego w FEŚ odnośnie przeznaczenia alokacji wys. 8 mln EUR na aglomeracje 10 - 15 tys. RLM.</t>
    </r>
  </si>
  <si>
    <t xml:space="preserve">Zielone światło </t>
  </si>
  <si>
    <t>W celu szczegółowym RSO5.2. w ramach instrumentu IIT przewidziane jest wsparcie dla obszarów OSI wyznaczonych w SRWŚ 2030+:
•             OSI Góry Świętokrzyskie, 
•             OSI Obszar Uzdrowiskowy, 
•             OSI Ponidzie, 
•             OSI Dolina Wisły.
Obszary te są w przeważającej części obszarami wiejskimi z powiązanymi z nimi funkcjonalnie głównie małymi miastami.
W Programie dla ww. OSI w Tabeli 6: Wymiar 3 – terytorialny mechanizm realizacji i ukierunkowanie terytorialne, wskazano kod 20. Inny rodzaj narzędzia terytorialnego – obszary wiejskie.
Samorządy wchodzące w skład OSI opracowały wspólne strategie terytorialne w celu realizacji zintegrowanych projektów na ich obszarach. Zintegrowane projekty mogą być realizowane jako projekty partnerskie lub jako wiązka projektów poszczególnych JST wchodzących w skład partnerstwa.
W przypadku realizacji projektu zintegrowanego jako wiązki projektów, występują sytuacje, iż pomimo lokalizacji projektu zintegrowanego w większości na obszarach wiejskich, pojedyncze projekty realizowane są jedynie na terenie miast, mimo że beneficjentem jest gmina miejsko-wiejska. 
Konieczne zatem jest wprowadzenie do programu i zastosować dla celu szczegółowego 5.2 w Tabeli 6: Wymiar 3 – terytorialny mechanizm realizacji i ukierunkowanie terytorialne, kod terytorialny 18 Miasta, małe miasta i przedmieścia. Przy założeniu, że wsparcie to nie może być wliczane do limitu 8% środków przeznaczonych na obszary miejskie. Powyższe było uzgadniane z MFiPR - zgodnie z ustaleniami IZ wystąpiła o potwierdzenie do KE.</t>
  </si>
  <si>
    <t xml:space="preserve">Uwaga IZ dokonuje przeniesienia 12 mln EUR z kodu 029, a nie 10 mln EUR jak zgłoszono pierwotnie. IZ dokonuje się zwiększenia o 4 mln EUR kwoty na realizację zadań w obszarze klimatu (realokacja kwoty elastyczności z Priorytetu 1 do Priorytetu 2 do celu szczegółowego 2.2.- Działanie 2.3  Zielona energia - dotacje. Elastyczność do P2 pochodzi z kodu 003 cs 1.1. </t>
  </si>
  <si>
    <t xml:space="preserve">IZ proponuje przesunięcie środków z Działana1.2 z KI 002 na Działanie 1.1. KI 004 w wysokości 7 mln EUR (z przeznaczeniem na projekt GUM-II etap). Doświadczenia z dotychczas przeprowadzonych naborów w ramach Działania 1.2 na wsparcie infrastruktury B+R w przedsiębiorstwach oraz prace B+R sugeruje, że wdrożenie wyników prac B+R w ramach kompleksowych projektów nie spotka się z dużym zainteresowaniem. Również pomimo tego, że IZ w ramach ww. działania planuje się na preferencyjnych warunkach, ogłoszenie jeszcze co najmniej jednego naboru w trybie konkurencyjnym, szacuje się, że i tak środki na nim nie zostaną w całości wykorzystane. Zapotrzebowanie na środkiw występuje natomiast w Działaniu 1.1. (RSO 1.1) na projekty dotyczące publicznej infrastruktury badawczej. </t>
  </si>
  <si>
    <t xml:space="preserve">Uzasadnienie do przeprowadzenia realokacji jest nieadekwatne i niepełne. Jakie są konkretnie doświadczenia z dotychczasowych naborów w działaniu 1.2? Czy te doświadczenia nie powinny zostać wykorzystane do ewentualnego przeformułowania zakresu lub warunków wsparcia w tym obszarze? Czy IZ zidentyfikowała powody/ bariery dla których dotychczasowe nabory nie uzyskały zakładanego wcześniej zainteresowania? Jakie działania podjęła IZ dla możliwości realizacji wsparcia w tym obszarze - wyeliminowania barier/ wsparcia wnioskodawców? </t>
  </si>
  <si>
    <t xml:space="preserve">Z RSO 1.1 realizowane są Działania:
- 1.1 - Wsparcie infrastruktury B+R organizacji badawczych
- 1.2 - Wsparcie działalności przedsiębiorstw w zakresie B+R
- 1.3 - Budowanie potencjału IOB
- 1.4 - Budowanie i wzmacnianie powiazań klastrowych
- 1.5 - Usługi doradcze dla MŚP i PPO
Zmiany wskaźników są konsekwencją zaproponowanych zmian:
- przeniesienia z kodu 003 kwoty 4 mln EUR w ramach elastyczności do Priorytetu 2 (brak uwag MFiPR i KE) – z Działania 1.2  do Priorytetu. 2
- zmiany koncepcji wdrażania wsparcia w postaci proinnowacyjnych usług doradczych dla MŚP
Usługi proinnowacyjne realizowane są w Działaniu 1.5 Zwiększenie potencjału MŚP i rozwój regionalnego ekosystemu innowacji.
Pierwotnie wsparcie w formie proinnowacyjnych usług doradczych dla sektora MŚP w regionie miało być realizowane jako projekt własny. Koncepcja ta oparta była na formule zastosowanej w ramach RPOWŚ 2014-2020 - Województwo Świętokrzyskie – Urząd Marszałkowski Województwa Świętokrzyskiego pełnił rolę Operatora Systemu Popytowego. Operator ogłaszał  nabory dla MŚP na wsparcie w formie vouchera na realizację usługi doradczej (standardowej lub specjalistycznej) przez IOB i uczelnie wyższe oraz nabór dla IOB. Przy takim schemacie realizacji, MŚP objęte wsparciem wykazywane byłyby w ramach wskaźnika RCO04. Przedsiębiorstwa otrzymujące wsparcie niefinansowe.
Ostatecznie podjęto decyzję, że wsparcie to będzie realizowane bez udziału Operatora, na podstawie naboru ogłaszanego przez IZ dla MŚP. Na podstawie umów o dofinansowanie zawieranych bezpośrednio z MŚP będzie określana realizacja wskaźnika RCO02. Przedsiębiorstwa objęte wsparciem w formie dotacji.
Powyższa zmiana nie jest powiązana z pozostałymi zmianami zgłaszanymi w ramach RSO1.1. Pierwotnie planowany zakres wsparcia w ramach Działania 1.5 pozostaje bez zmian, jedynie zmodyfikowano sposób naboru MŚP na udzielenie wsparcia w ramach usług proinnowacyjnych poprzez rezygnację z Operatora, na rzecz bezpośredniego udzielania dotacji dla MŚP.
 - realokacji z kodu 002 kwoty 7 mln EUR na projekt GUM – II etap na kod 004. 
Dotychczas przeprowadzone nabory z Działania 1.2 w zakresie B+R nie cieszyły się zainteresowaniem regionalnych podmiotów. Przenoszone środki mają zostać przeznaczone na realizacją projektu GUM II etap. Projekt posiada już pozytywną opinię Strony Rządowej - wymaganą Kontraktem Programowym.  Zakres projektu opisano w kolumnie K - odniesienie IZ do uwag KE.  Instytucja Zarządzająca dokonała analizy dotychczas stosowanych kryteriów wyboru Działania 1.2. Zdaniem IZ, kryteria nie odbiegają od kryteriów stosowanych do tego typu interwencji w innych programach regionalnych.  Jednak wychodząc naprzeciw uwagom zgłoszonym przez członków KM podczas styczniowego posiedzenia, IZ planuje na ten moment zmianę kryteriów wyboru projektów dla Działania 1.2 w zakresie wymaganego minimalnego progu % przy kryteriach punktowych z 50% do 40%. 
Aktualnie w ramach oceny merytorycznej punktowej, nieuzyskanie co najmniej 50% maksymalnej liczby punktów powoduje odrzucenie projektu.  Jak wskazano powyżej planuje się zmniejszenie poziomu do 40%. Ponadto, Instytucja Zarządzająca, przed podjęciem decyzji o zgłoszeniu ww. propozycji realokacji środków finansowych, zaplanowała działania informacyjno-promocyjne w zakresie możliwości wsparcia przedsiębiorstw w ramach Działania 1.2 na działalność badawczo-rozwojową. 
Podczas spotkań z potencjalnymi wnioskodawcami omawiane są m.in. zasady aplikowania o dofinansowanie oraz rodzaje działań, które mogą uzyskać dofinansowanie.
W zakresie realokacji 7 mln na  GUM - II etap -  przeprowadzone nabory z Działania 1.2 w zakresie B+R nie cieszyły się zainteresowaniem regionalnych podmiotów. IZ dokonała analizy dotychczas stosowanych kryteriów wyboru projektów w Działaniu 1.2. Zdaniem IZ, kryteria nie odbiegają od kryteriów stosowanych do tego typu interwencji w innych programach regionalnych.  Jednak wychodząc naprzeciw uwagom zgłoszonym przez członków KM podczas styczniowego posiedzenia, IZ planuje na ten moment zmianę kryteriów wyboru projektów dla Działania 1.2 w zakresie wymaganego minimalnego progu % przy kryteriach punktowych z 50% do 40%.
W zakresie wyjaśnienia zmiany koncepcji wsparcia - usługi proinnowacyjne realizowane są w Działaniu 1.5 Zwiększenie potencjału MŚP i rozwój regionalnego ekosystemu innowacji.
Pierwotnie wsparcie w formie proinnowacyjnych usług doradczych dla sektora MŚP w regionie miało być realizowane jako projekt własny. Koncepcja ta oparta była na formule zastosowanej w ramach RPOWŚ 2014-2020 - Województwo Świętokrzyskie – Urząd Marszałkowski Województwa Świętokrzyskiego pełnił rolę Operatora Systemu Popytowego. Operator ogłaszał  nabory dla MŚP na wsparcie w formie vouchera na realizację usługi doradczej (standardowej lub specjalistycznej) przez IOB i uczelnie wyższe oraz nabór dla IOB. Przy takim schemacie realizacji, MŚP objęte wsparciem wykazywane byłyby w ramach wskaźnika RCO04. Przedsiębiorstwa otrzymujące wsparcie niefinansowe.
Ostatecznie podjęto decyzję, że wsparcie to będzie realizowane bez udziału Operatora, na podstawie naboru ogłaszanego przez IZ dla MŚP. Na podstawie umów o dofinansowanie zawieranych bezpośrednio z MŚP będzie określana realizacja wskaźnika RCO02. Przedsiębiorstwa objęte wsparciem w formie dotacji.
Powyższa zmiana nie jest powiązana z pozostałymi zmianami zgłaszanymi w ramach RSO1.1. Pierwotnie planowany zakres wsparcia w ramach Działania 1.5 pozostaje bez zmian, jedynie zmodyfikowano sposób naboru MŚP na udzielenie wsparcia w ramach usług proinnowacyjnych poprzez rezygnację z Operatora, na rzecz bezpośredniego udzielania dotacji dla MŚP. 
</t>
  </si>
  <si>
    <r>
      <rPr>
        <b/>
        <sz val="13"/>
        <color rgb="FFC00000"/>
        <rFont val="Calibri"/>
        <family val="2"/>
        <charset val="238"/>
        <scheme val="minor"/>
      </rPr>
      <t>Uwaga- w związku ze zmianami LD (luty br.) prosimy o ponowne odniesienie do proponowanej zmiany</t>
    </r>
    <r>
      <rPr>
        <b/>
        <sz val="13"/>
        <rFont val="Calibri"/>
        <family val="2"/>
        <charset val="238"/>
        <scheme val="minor"/>
      </rPr>
      <t xml:space="preserve">. </t>
    </r>
    <r>
      <rPr>
        <b/>
        <sz val="13"/>
        <color rgb="FFC00000"/>
        <rFont val="Calibri"/>
        <family val="2"/>
        <charset val="238"/>
        <scheme val="minor"/>
      </rPr>
      <t>W ostatnim zdaniu dodano słowo "średnich".</t>
    </r>
    <r>
      <rPr>
        <sz val="13"/>
        <rFont val="Calibri"/>
        <family val="2"/>
        <scheme val="minor"/>
      </rPr>
      <t xml:space="preserve">   Zgodnie z sugestią IK UP - intencją IZ jest uniezależnienie zapisów Programu w przypadku zmian LD.  IZ proponuje zapis uwzględniający uwagę IP UP:  Główne typy działań:  
2. Poprawa EE w mikro i małych przedsiębiorstwach, inwestycje ograniczające zużycie energii, odzyskiwanie energii w procesie produkcyjnym, zastosowanie efektywnych energetycznie technologii, kompleksowa modernizacja energetyczna budynków w przedsiębiorstwach, wymiana urządzeń na energooszczędne wraz z instalacją urządzeń OZE. </t>
    </r>
    <r>
      <rPr>
        <b/>
        <sz val="13"/>
        <rFont val="Calibri"/>
        <family val="2"/>
        <scheme val="minor"/>
      </rPr>
      <t>Wsparcie</t>
    </r>
    <r>
      <rPr>
        <b/>
        <sz val="13"/>
        <color rgb="FFC00000"/>
        <rFont val="Calibri"/>
        <family val="2"/>
        <charset val="238"/>
        <scheme val="minor"/>
      </rPr>
      <t xml:space="preserve"> średnich</t>
    </r>
    <r>
      <rPr>
        <b/>
        <sz val="13"/>
        <rFont val="Calibri"/>
        <family val="2"/>
        <scheme val="minor"/>
      </rPr>
      <t xml:space="preserve"> przedsiębiorstw będzie zgodne z zakresem uzgodnionym w linii demarkacyjnej lub w ramach odstępstwa w Kontrakcie Programowym". </t>
    </r>
  </si>
  <si>
    <r>
      <t xml:space="preserve">W Tabeli 4. Wymiar 1 - zakres interwencji zmiana polegająca na realokacji do Priorytetu 2 części kwoty elastyczności z Priorytetu 1 w wysokości 4 mln EUR - do celu  II.2. do kodu 048. Energia ze źródeł odnawialnych: słoneczna (Działanie 2.3).
Po zmianie:
</t>
    </r>
    <r>
      <rPr>
        <b/>
        <sz val="13"/>
        <rFont val="Calibri"/>
        <family val="2"/>
        <charset val="238"/>
        <scheme val="minor"/>
      </rPr>
      <t xml:space="preserve">048 - 54 mln EUR (+ 4 mln EUR) </t>
    </r>
  </si>
  <si>
    <t xml:space="preserve">Zgoda na rozszerzenie wsparcia zależna od decyzji KE. Na etapie negocjacji UP i programów regionalnych 2021-2027 służby KE zgłaszały by wsparciem nie obejmować zbiorników wielofunkcyjnych, gdyż mogą one mieć niekorzystny wpływ na jednolite części wód. Niemniej jednak, takiego zapisu/ograniczenia nie ma w UP 2021-2027. Jednocześnie zwracamy uwagę, że zgodnie z UP: Do najważniejszych obszarów rekomendowanych do wsparcia w obszarze adaptacji do zmian klimatu należą: wspieranie retencjonowania wody (z wyłączeniem dużych zbiorników wodnych), w tym małej retencji (uwzględniając małe zbiorniki wodne), zwłaszcza w oparciu o naturalne mechanizmy ekosystemowe…   </t>
  </si>
  <si>
    <t xml:space="preserve">KE dopuszcza realizację projektów na zbiornikach wielofunkcyjnych przy zachowaniu ich zgodności z prawem środowiskowym UE, wykazaniu realnej korzyści w zakresie retencji lub adaptacji do zmian klimatu. Ponadto projekt nie może powodować pogorszenia stanu środowiska przyrodniczego. </t>
  </si>
  <si>
    <t>IZ FEŚ przeprowadziła  już pierwszy nabór z zakresu dofinansowania małej retencji, w ramach którego wykluczono z dofinansowania zbiorniki wielofunkcyjne.  W odpowiedzi na nabór wpłynęło zaledwie 5 projektów dot. zbiorników małej retencji (trwa ocena projektów) o łącznej pojemności zaledwie 113 595 m3. Powyższe jasno wskazuje, że brak możliwości realizacji zbiorników wielofunkcyjnych uniemożliwi osiągnięcie zaproponowanej nowej docelowej wartości wskaźnika na poziomie 1,2 mln m3 (która ostatecznie może okazać również zbyt optymistyczna), nie mówiąc już o wyjściowej wartości na poziomie 3 mln m3. Brak możliwości łączenia funkcji retencyjnej zbiornika z funkcjami rekreacyjnymi obniża atrakcyjność wsparcia, a tym samym zainteresowanie ze strony potencjalnych wnioskodawców. Pierwotna wartość wskaźnika została oszacowana przy założeniu, że z FEŚ realizowany będzie zbiornik Bzin (ostatecznie zbiornik otrzymał dofinansowanie poza FEŚ).</t>
  </si>
  <si>
    <t>Potrzeba zmiany metodologii szacowania wskaźnika, a w konsekwencji wartości wskaźnika, wynikła z niewłaściwie przyjętej jednostki miary, co spowodowało konieczność jego ponownego przeliczenia i urealnienia wartości. Na potrzeby szacowania wartości niniejszego wskaźnika wykorzystana została metodologia wskazana przez KE pn. „Wsparcie metodologiczne wskaźników rezultatu EFRR i Funduszu Spójności w obszarze transportu po 2020 r.” JASPERS (2021). Tam jednostką miary jest pasażerogodzina/rok, natomiast według Listy Wskaźników Kluczowych jednostką jest pasażerodzień/rok. Spowodowało to konieczność podzielenia wyliczonej wartości na 24. Ponadto uśredniono liczbę pasażerów dla wszystkich typów pojazdów z 2 osób do 1,5 co miało wpływa na ostatecznie zaproponowaną wartość wskaźnika.</t>
  </si>
  <si>
    <t xml:space="preserve">IK UP zwraca uwagę, że działania prowadzone na obszarach Natura 2000 nie mogą być sprzeczne z dokumentami strategicznymi i planistycznymi opracowanymi dla tych obszarów; na etapie formułowania kryteriów wyboru projektów należy wykluczyć możliwość naruszenia linii demarkacyjnej w przypadku realizacji projektów na obszarach Natura 2000. </t>
  </si>
  <si>
    <t>Dla właściwej realizacji programu IZ podtrzymuje zaproponowaną zmianę. IZ  będzie zwracać uwagę, aby działania prowadzone na obszarach Natura 2000 nie były sprzeczne z dokumentami strategicznymi i planistycznymi opracowanymi dla tych obszarów.</t>
  </si>
  <si>
    <t>Powyższa zmiana wynika z ponownego przeanalizowania możliwości samorządów dotyczących zadań inwestycyjnych  związanych z rewitalizacją. Alokacja środków przewidzianych na rewitalizację obszarów miejskich wynosi 25 mln euro. W ramach tego Działania realizowany będzie projekt niekonkurencyjny miasta Kielce o dofinansowaniu z EFRR wynoszącym ponad 8,3 mln euro. Na podstawie identyfikacji projektu wiadomo, że powierzchnia objęta rewitalizacją przedmiotowego projektu wyniesie 1,5 ha tj. 15 000 metrów kwadratowych. W ramach pozostałej kwoty tj.16,7 mln euro szacuje się, że możliwa będzie rewitalizacja ok. 18,5 ha. Wobec powyższego zachodzi konieczność urealnienia wartości wskaźnika do 200 000 m2.</t>
  </si>
  <si>
    <t>W poprzednim okresie programowania rewitalizacji poddane zostały większe miasta powiatowe w tym między innymi: Sandomierz, Starachowice, Końskie, Busko-Zdrój, Włoszczowa - w ramach których rewitalizacji poddane zostały duże obszary, w tym parki miejskie, place miejskie, osiedla. Łącznie było to ponad 170 ha. W obecnym okresie programowania rewitalizacja będzie miała charakter punktowy, stąd też przy ograniczonym budżecie zakładane 100 ha nie będzie możliwe do osiągnięcia stąd konieczność urealnienia wartości do 20 ha.</t>
  </si>
  <si>
    <t>AKTUALNY ZAPIS:
Tabela 2: Wskaźniki produktu
 PLRO 146 Powierzchnia obszarów objętych rekultywacja - 36  ha
PROPONOWANY ZAPIS:
Tabela 2: Wskaźniki produktu
 PLRO 146 Powierzchnia obszarów objętych rekultywacją - 10 ha</t>
  </si>
  <si>
    <t>W związku z brakiem zgody KE na objęcie w ramach programu regionalnego FEŚ 2021-2027 opiekunów faktycznych rehabilitacją medyczną oraz umożliwienie finansowania opieki medycznej dla dorosłych osób z zaburzeniami psychicznymi oraz osób z problemem uzależnień, IZ wycofa się ze  zmiany w zakwestionowanym zakresie.</t>
  </si>
  <si>
    <t>Konieczność aktualizacji Tabeli 12: Warunki podstawowe w FEŚ 21-27 wynika z potrzeby wprowadzenia zaktualizowanych zapisów dot. stanu spełnienia/odniesienia do dokumentów/uzasadnienia dla WP, które od momentu zatwierdzenia Programu zostały spełnione (zatwierdzone zostały samooceny ich spełnienia)</t>
  </si>
  <si>
    <t>W związku z pojawiającymi się wydatkami dot. zamykania RPOWŚ 2007-2013 zaistniała konieczność wprowadzenia zapisu umożliwiającego finansowanie ze środków PT FEŚ 2021-2027 zamykania perspektywy 2007-2013, zgodnych z zapisami Wytycznych dot. wykorzystania środków pomocy technicznej na lata 2021-2027</t>
  </si>
  <si>
    <t xml:space="preserve">IZ wnioskuje o przesunięcie kwoty 7,3 mln euro z kodu 066 na kod interwencji 063.
Aktualny zapis:
066. … odprowadzenie i oczyszczanie ścieków zgodnie z kryteriami efektywności energetycznej 36 mln EUR
063. … dostarczanie wody do spożycia przez ludzi 8 mln EUR 
Proponowany zapis: 
066. … odprowadzenie i oczyszczanie ścieków zgodnie z kryteriami efektywności energetycznej 29,7 mln EUR
063. … dostarczanie wody do spożycia przez ludzi 14,3 mln EUR </t>
  </si>
  <si>
    <t xml:space="preserve">Zgodnie ze stanowiskiem KE zmiany wartości wskaźników będą uzgadanianie na kolejnym etapie negocjacji. </t>
  </si>
  <si>
    <t>Zgodnie ze stanowiskiem KE zmiany wartości wskaźników będą uzgadniane na kolejnym etapie negocjacji.</t>
  </si>
  <si>
    <r>
      <t xml:space="preserve">W styczniu br. zakończył się nabór na projekty dotyczące inwestycji w mieszkania społeczne rozumiane jako mieszkalnictwo wspomagane (treningowe i wspierane). 
Kwota przeznaczona na nabór wynosiła ponad 21 mln PLN co stanowi 44% dostępnej alokacji Działania, </t>
    </r>
    <r>
      <rPr>
        <sz val="13"/>
        <color rgb="FFFF0000"/>
        <rFont val="Calibri"/>
        <family val="2"/>
        <charset val="238"/>
        <scheme val="minor"/>
      </rPr>
      <t>w tym 100 %</t>
    </r>
    <r>
      <rPr>
        <sz val="13"/>
        <rFont val="Calibri"/>
        <family val="2"/>
        <scheme val="minor"/>
      </rPr>
      <t xml:space="preserve"> </t>
    </r>
    <r>
      <rPr>
        <sz val="13"/>
        <color rgb="FFFF0000"/>
        <rFont val="Calibri"/>
        <family val="2"/>
        <charset val="238"/>
        <scheme val="minor"/>
      </rPr>
      <t>alokacji przeznaczonej na</t>
    </r>
    <r>
      <rPr>
        <sz val="13"/>
        <rFont val="Calibri"/>
        <family val="2"/>
        <scheme val="minor"/>
      </rPr>
      <t xml:space="preserve"> </t>
    </r>
    <r>
      <rPr>
        <sz val="13"/>
        <color rgb="FFFF0000"/>
        <rFont val="Calibri"/>
        <family val="2"/>
        <charset val="238"/>
        <scheme val="minor"/>
      </rPr>
      <t>zakres interwencji 126 Infrastruktura mieszkalnictwa</t>
    </r>
    <r>
      <rPr>
        <sz val="13"/>
        <rFont val="Calibri"/>
        <family val="2"/>
        <scheme val="minor"/>
      </rPr>
      <t>. W ramach zakończonego naboru wpłynęły tylko 3 wnioski o dofinansowanie na łączną kwotę dofinansowania ze środków EFRR 11 mln PLN, które zakładają utworzenie 30 mieszkań dla 36 osób (zakończono ocenę, wszystkie projekty zostały ocenione pozytywnie).</t>
    </r>
    <r>
      <rPr>
        <sz val="13"/>
        <color rgb="FFFF0000"/>
        <rFont val="Calibri"/>
        <family val="2"/>
        <charset val="238"/>
        <scheme val="minor"/>
      </rPr>
      <t xml:space="preserve"> IZ planuje wykorzystać całą dostępną kwotę alokacji przypisaną na ten cel tzn. 5 mln euro, (rozdysponowano ok. 10 mln zł pozostałe ok. 10 mln zł będzie uruchomione w naborze w II kwartale br. )  ale jak widać już po pierwszym konkursie za te środki nie uda się osiągnąć wskaźnika ,,Pojemność nowych lub zmodernizowanych lokali socjalnych ‘’ – 462 osoby  </t>
    </r>
    <r>
      <rPr>
        <sz val="13"/>
        <rFont val="Calibri"/>
        <family val="2"/>
        <scheme val="minor"/>
      </rPr>
      <t xml:space="preserve">
</t>
    </r>
  </si>
  <si>
    <r>
      <t xml:space="preserve">Propozycja dodania kodu terytorialnego 18 - Miasta, małe miasta i przedmieścia w Tabeli 6 Wymiar 3 - terytorialny mechanizm realizacji i ukierunkowanie terytorialne  
Aktualny zapis:
12. RLKS - obszary wiejskie - 3 mln EUR
20. Inny rodzaj narzędzia terytorialnego - obszary wiejskie - 52 mln EUR
Proponowany zapis: 
</t>
    </r>
    <r>
      <rPr>
        <sz val="11"/>
        <color theme="1"/>
        <rFont val="Calibri"/>
        <family val="2"/>
        <charset val="238"/>
        <scheme val="minor"/>
      </rPr>
      <t xml:space="preserve">12. RLKS - obszary wiejskie - 3 mln EUR
18. Miasta, małe miasta i przedmieścia - 20 mln EUR </t>
    </r>
    <r>
      <rPr>
        <sz val="11"/>
        <color rgb="FFFF0000"/>
        <rFont val="Calibri"/>
        <family val="2"/>
        <charset val="238"/>
        <scheme val="minor"/>
      </rPr>
      <t xml:space="preserve">
</t>
    </r>
    <r>
      <rPr>
        <sz val="11"/>
        <color theme="1"/>
        <rFont val="Calibri"/>
        <family val="2"/>
        <charset val="238"/>
        <scheme val="minor"/>
      </rPr>
      <t xml:space="preserve">20. Inny rodzaj narzędzia terytorialnego - obszary wiejskie -  32 mln EUR </t>
    </r>
  </si>
  <si>
    <t>1. Zwiększenie wartości celu końcowego wskaźnika RCO28 - Powierzchnia objęta środkami ochrony przed niekontrolowanymi pożarami (ha) z 110 ha do 900 tys. ha. 
2. Zwiększenie wartości celu końcowego wskaźnika RCR36 -  Ludność odnosząca korzyści ze środków ochrony przed niekontrolowanymi pożarami (osoby) ze 115 tys. osób do 800 tys. osób.</t>
  </si>
  <si>
    <r>
      <t xml:space="preserve">IZ podtrzymuje stanowisko w tym zakresie. Do dalszych rozmów z KE.  
</t>
    </r>
    <r>
      <rPr>
        <b/>
        <sz val="13"/>
        <rFont val="Calibri"/>
        <family val="2"/>
        <charset val="238"/>
        <scheme val="minor"/>
      </rPr>
      <t xml:space="preserve">Uwaga zmiana stanowiska: </t>
    </r>
    <r>
      <rPr>
        <sz val="13"/>
        <rFont val="Calibri"/>
        <family val="2"/>
        <charset val="238"/>
        <scheme val="minor"/>
      </rPr>
      <t>W związku ze stanowiskiem KE  IZ odstępuje od wnioskowanej zmiany w zakresie zwiększenia limitu z 30% do 50%.
Jednocześnie podtrzymuje stanowisko w zakresie potrzeby zmian co do katalogu infrastruktury objętej przedmiotowym limitem.</t>
    </r>
    <r>
      <rPr>
        <strike/>
        <sz val="13"/>
        <rFont val="Calibri"/>
        <family val="2"/>
        <charset val="238"/>
        <scheme val="minor"/>
      </rPr>
      <t xml:space="preserve"> </t>
    </r>
  </si>
  <si>
    <t>Dotychczas przeprowadzone nabory z Działania 1.2 w zakresie B+R nie cieszyły się zainteresowaniem regionalnych podmiotów. Przenoszone środki mają zostać przeznaczone na realizacją projektu GUM II etap. Projekt posiada już pozytywną opinię Strony Rządowej - wymaganą Kontraktem Programowym.  Zakres projektu opisano w kolumnie K - odniesienie IZ do uwag KE.  Instytucja Zarządzająca dokonała analizy dotychczas stosowanych kryteriów wyboru Działania 1.2. Zdaniem IZ, kryteria nie odbiegają od kryteriów stosowanych do tego typu interwencji w innych programach regionalnych.  Jednak wychodząc naprzeciw uwagom zgłoszonym przez członków KM podczas styczniowego posiedzenia, IZ planuje na ten moment zmianę kryteriów wyboru projektów dla Działania 1.2 w zakresie wymaganego minimalnego progu % przy kryteriach punktowych z 50% do 40%. 
Aktualnie w ramach oceny merytorycznej punktowej, nieuzyskanie co najmniej 50% maksymalnej liczby punktów powoduje odrzucenie projektu.  Jak wskazano powyżej planuje się zmniejszenie poziomu do 40%. Ponadto, Instytucja Zarządzająca, przed podjęciem decyzji o zgłoszeniu ww. propozycji realokacji środków finansowych, zaplanowała działania informacyjno-promocyjne w zakresie możliwości wsparcia przedsiębiorstw w ramach Działania 1.2 na działalność badawczo-rozwojową. 
Podczas spotkań z potencjalnymi wnioskodawcami omawiane są m.in. zasady aplikowania o dofinansowanie oraz rodzaje działań, które mogą uzyskać dofinansowanie. Dodatkowe uzasadnienie zawarto w kolumnie Odniesienie IZ do uwag KE.</t>
  </si>
  <si>
    <t>W ramach Działania 1.7 zaplanowano przeprowadzenie naboru na budowę budynku/tworzenie kompleksowej infrastruktury  dla Instytucji Otoczenia Biznesu z terenu woj. świętokrzyskiego wraz z kompleksowym uzbrojeniem terenu i infrastrukturą towarzyszącą (np. parkingi, drogi wewnętrzne itp.) Przedsięwzięcie będzie mogło być realizowane w partnerstwie. Sektor mikro, małych i średnich przedsiębiorstw jest wspierany w województwie świętokrzyskim przez Instytucje Otoczenia Biznesu, które w chwili obecnej nie mają odpowiednich warunków lokalowych do świadczenia wysoce jakościowych i wyspecjalizowanych usług na rzecz przedsiębiorców. Nie będzie to nabór przeznaczony na  tworzenie/powstanie nowych IOB/Ośrodków Innowacji.  Budowa takiego „inkubatora” pozwoli istniejącym IOB z terenu woj. świętokrzyskiego zaoferować jakościowe, innowacyjne i profesjonalne wsparcie doradcze i biznesowe dla firm. W nowym budynku znajdowałyby się biura, sale szkoleniowe czy konferencyjne, które zostałyby wyposażone w najnowocześniejszy sprzęt oraz infrastrukturę teleinformatyczną, której brakuje w obecnych siedzibach IOB. Zadaniem „inkubatora” byłoby wspieranie rozwoju sektora mikro, małych i średnich przedsiębiorstw, poprzez przede wszystkim dostęp do szeroko rozumianych usług doradczych i szkoleniowych w celu zwiększenia konkurencyjności przedsiębiorstw. Działalność IOB będzie wpisywać się w rozwój regionalnych inteligentnych specjalizacji regionu. Dodatkowo warto zaznaczyć, że przedsięwzięcie będzie musiało uwzględniać konieczność dostosowania infrastruktury i wyposażenia do potrzeb osób z niepełnosprawnościami (np. miejsca parkingowe, szeroka winda, podjazdy). Szeroko rozumiana infrastruktura (w tym technologie i systemy informacyjno-komunikacyjne) będą musiały zwiększać dostępność i eliminować bariery dla osób z niepełnosprawnościami. 
Instytucjom Otoczenia Biznesu z województwa świętokrzyskiego zależy na wspieraniu przedsiębiorców w celu podnoszenia ich  standardu, a także utrzymania podmiotów na rynku, podnoszenia ich konkurencyjności i rozwoju. IZ FEŚ 2021-2027 koncentruje się  na zasobach i kompetencjach istniejących IOB, aby mogły one w skuteczny i jak najbardziej profesjonalny sposób wspierać otoczenie MŚP. 
Dodatkowe wyjaśnienia znajdują się w kolumnie odniesienie IZ do uwag KE.</t>
  </si>
  <si>
    <r>
      <t xml:space="preserve">W styczniu br. zakończył się nabór na projekty dotyczące inwestycji w mieszkania społeczne rozumiane jako mieszkalnictwo wspomagane (treningowe i wspierane). 
Kwota przeznaczona na nabór wynosiła ponad 21 mln PLN co stanowi, całość alokacji kodu interwencji 126  Infrastruktura mieszkalnictwa oraz 44% alokacji Działania (w Działaniu realizowany jest również kod interwencji 127). W ramach zakończonego naboru wpłynęły tylko 3 wnioski o dofinansowanie na łączną kwotę dofinansowania ze środków EFRR 11 mln PLN, które zakładają utworzenie 30 </t>
    </r>
    <r>
      <rPr>
        <b/>
        <sz val="13"/>
        <rFont val="Calibri"/>
        <family val="2"/>
        <charset val="238"/>
        <scheme val="minor"/>
      </rPr>
      <t>mieszkań dla 36 osób</t>
    </r>
    <r>
      <rPr>
        <sz val="13"/>
        <rFont val="Calibri"/>
        <family val="2"/>
        <scheme val="minor"/>
      </rPr>
      <t xml:space="preserve"> (zakończono ocenę, wszystkie projekty zostały ocenione pozytywnie). IZ  planuje w II kwartale 2025 ogłosić kolejny nabór na Inwestycje w mieszkania społeczne rozumiane jako: mieszkalnictwo wspomagane (treningowe i wspierane) w zakresie dot. remontu, przebudowy, modernizacji i wyposażenia w celu uzupełnienia wsparcia osób zagrożonych wykluczeniem społecznym. Kwota planowana na dofinansowanie naboru wynosić będzie ponad 10 mln PLN, tak aby wykorzystać całą pulę środków tj. 5 mln euro przewidzianą na zakres interwencji 126 Infrastruktura mieszkalnictwa. Instytucja Zarządzająca zachęca potencjalnych wnioskodawców do aplikowania i czyni to na bieżąco zarówno w kontaktach z samorządami jak również na organizowanych spotkaniach. Pracownicy Departamentu Wdrażania EFRR (IZ) uczestniczyli w spotkaniu zorganizowanym przez Regionalny Ośrodek Pomocy Społecznej z przedstawicielami organizacji pozarządowych w dniu 18 lutego br. na którym przekazane zostały informacje nt. planowanego naboru. </t>
    </r>
  </si>
  <si>
    <r>
      <t xml:space="preserve">AKTUALNY ZAPIS:
Wspierana będzie również deinstytucjonalizacja opieki medycznej np.: w ramach Dziennych Domów Opieki Medycznej, Centrów Zdrowia Psychicznego dla dorosłych. Zaplanowane działania są odpowiedzią na sytuację demograficzną, pogarszającą się kondycję psychiczną osób dorosłych oraz skutków tego zjawiska w postaci depresji, zaburzeń odżywiania, zachowań autoagresywnych czy nałogów. 
PROPONOWANY ZAPIS:
Realizowane będzie również wsparcie </t>
    </r>
    <r>
      <rPr>
        <sz val="13"/>
        <color rgb="FFFF0000"/>
        <rFont val="Calibri"/>
        <family val="2"/>
        <charset val="238"/>
        <scheme val="minor"/>
      </rPr>
      <t xml:space="preserve">w zakresie </t>
    </r>
    <r>
      <rPr>
        <sz val="13"/>
        <rFont val="Calibri"/>
        <family val="2"/>
        <scheme val="minor"/>
      </rPr>
      <t xml:space="preserve">deinstytucjonalizacji opieki medycznej. </t>
    </r>
    <r>
      <rPr>
        <sz val="13"/>
        <color rgb="FFFF0000"/>
        <rFont val="Calibri"/>
        <family val="2"/>
        <charset val="238"/>
        <scheme val="minor"/>
      </rPr>
      <t>Możliwe będzie sfinansowanie terapii dla osób z zaburzeniami psychicznymi i uzależnionych oraz rehabilitacji opiekunów faktycznych.</t>
    </r>
    <r>
      <rPr>
        <sz val="13"/>
        <rFont val="Calibri"/>
        <family val="2"/>
        <scheme val="minor"/>
      </rPr>
      <t xml:space="preserve"> Zaplanowane działania są odpowiedzią na sytuację demograficzną, pogarszającą się kondycję psychiczną osób dorosłych oraz skutków tego zjawiska w postaci depresji, zachowań autoagresywnych czy </t>
    </r>
    <r>
      <rPr>
        <sz val="13"/>
        <color rgb="FFFF0000"/>
        <rFont val="Calibri"/>
        <family val="2"/>
        <charset val="238"/>
        <scheme val="minor"/>
      </rPr>
      <t xml:space="preserve">uzależnień. </t>
    </r>
    <r>
      <rPr>
        <sz val="13"/>
        <rFont val="Calibri"/>
        <family val="2"/>
        <scheme val="minor"/>
      </rPr>
      <t xml:space="preserve">
</t>
    </r>
    <r>
      <rPr>
        <b/>
        <sz val="13"/>
        <color rgb="FF00B050"/>
        <rFont val="Calibri"/>
        <family val="2"/>
        <charset val="238"/>
        <scheme val="minor"/>
      </rPr>
      <t>W związku z brakiem zgody KE na wprowadzenie zmiany, aktualnie proponowany zapis:
Realizowana będzie również  deinstytucjonalizacja opieki medycznej w zakresie opieki długoterminowej, hospicyjnej/paliatywnej, psychiatrycznej świadczonej w środowisku lokalnym a także szkolenia personelu jako wsparcie uzupełniające oraz działania zwiększające atrakcyjność zawodów związanych z opieką długoterminową.</t>
    </r>
  </si>
  <si>
    <r>
      <rPr>
        <strike/>
        <sz val="13"/>
        <rFont val="Calibri"/>
        <family val="2"/>
        <charset val="238"/>
        <scheme val="minor"/>
      </rPr>
      <t xml:space="preserve">Zgodnie z sugestią ministerstwa dodaliśmy do formularza zmian do UP możliwość wsparcia również osób dorosłych z chorobami psychicznymi i uzależnionych. </t>
    </r>
    <r>
      <rPr>
        <sz val="13"/>
        <rFont val="Calibri"/>
        <family val="2"/>
        <scheme val="minor"/>
      </rPr>
      <t xml:space="preserve">
</t>
    </r>
    <r>
      <rPr>
        <b/>
        <sz val="13"/>
        <color rgb="FF388600"/>
        <rFont val="Calibri"/>
        <family val="2"/>
        <charset val="238"/>
        <scheme val="minor"/>
      </rPr>
      <t xml:space="preserve">Uwaga zmiana stanowiska IZ: </t>
    </r>
    <r>
      <rPr>
        <sz val="13"/>
        <rFont val="Calibri"/>
        <family val="2"/>
        <scheme val="minor"/>
      </rPr>
      <t xml:space="preserve">W związku z brakiem zgody KE na objęcie w ramach programu regionalnego FEŚ 2021-2027 opiekunów faktycznych rehabilitacją medyczną oraz umożliwienie finansowania opieki medycznej dla dorosłych osób z zaburzeniami psychicznymi oraz osób z problemem uzależnień, IZ wycofa się ze  zmiany w zakwestionowanym zakresie. 
</t>
    </r>
    <r>
      <rPr>
        <sz val="13"/>
        <color rgb="FF388600"/>
        <rFont val="Calibri"/>
        <family val="2"/>
        <charset val="238"/>
        <scheme val="minor"/>
      </rPr>
      <t>W związku z brakiem zgody KE na wprowadzenie zmiany, aktualnie proponowany zapis:
Realizowana będzie również  deinstytucjonalizacja opieki medycznej w zakresie opieki długoterminowej, hospicyjnej/paliatywnej, psychiatrycznej świadczonej w środowisku lokalnym a także szkolenia personelu jako wsparcie uzupełniające oraz działania zwiększające atrakcyjność zawodów związanych z opieką długoterminową.</t>
    </r>
  </si>
  <si>
    <r>
      <rPr>
        <b/>
        <sz val="13"/>
        <color rgb="FF0070C0"/>
        <rFont val="Calibri"/>
        <family val="2"/>
        <scheme val="minor"/>
      </rPr>
      <t>zmiana powiązana ze zmianą 52</t>
    </r>
    <r>
      <rPr>
        <b/>
        <sz val="13"/>
        <rFont val="Calibri"/>
        <family val="2"/>
        <scheme val="minor"/>
      </rPr>
      <t xml:space="preserve">
</t>
    </r>
    <r>
      <rPr>
        <sz val="13"/>
        <rFont val="Calibri"/>
        <family val="2"/>
        <scheme val="minor"/>
      </rPr>
      <t xml:space="preserve">
AKTUALNY ZAPIS:
Ważnym aspektem będzie koordynacja usług zdrowotnych i społecznych. Łączenie tych usług skutkować będzie wzrostem ich dostępności, jakości i trwałości. Przewiduje się również wsparcie dla opiekunów faktycznych osób wymagających wsparcia w codziennym funkcjonowaniu z zakresu, opieki nad tymi osobami, w tym szkolenia.
PROPONOWANY ZAPIS:
Ważnym aspektem będzie koordynacja usług zdrowotnych i społecznych. Łączenie tych usług skutkować będzie wzrostem ich dostępności, jakości i trwałości. Przewiduje się również wsparcie dla opiekunów faktycznych osób wymagających wsparcia w codziennym funkcjonowaniu z zakresu </t>
    </r>
    <r>
      <rPr>
        <sz val="13"/>
        <color rgb="FFC00000"/>
        <rFont val="Calibri"/>
        <family val="2"/>
        <scheme val="minor"/>
      </rPr>
      <t>ich rehabilitacji</t>
    </r>
    <r>
      <rPr>
        <sz val="13"/>
        <rFont val="Calibri"/>
        <family val="2"/>
        <scheme val="minor"/>
      </rPr>
      <t xml:space="preserve">, opieki nad tymi osobami, w tym szkolenia.
</t>
    </r>
    <r>
      <rPr>
        <b/>
        <sz val="13"/>
        <color rgb="FF00B050"/>
        <rFont val="Calibri"/>
        <family val="2"/>
        <charset val="238"/>
        <scheme val="minor"/>
      </rPr>
      <t xml:space="preserve">W związku z brakiem zgody KE na wprowadzenie zmiany wycofujemy się z proponowanego zapisu.
</t>
    </r>
  </si>
  <si>
    <t>Uwaga: Wycofanie zmiany zgodnie z wyjaśnieniem powyżej.</t>
  </si>
  <si>
    <r>
      <rPr>
        <b/>
        <sz val="13"/>
        <color rgb="FF0070C0"/>
        <rFont val="Calibri"/>
        <family val="2"/>
        <scheme val="minor"/>
      </rPr>
      <t>zmiana powiązana ze zmianą 52</t>
    </r>
    <r>
      <rPr>
        <sz val="13"/>
        <rFont val="Calibri"/>
        <family val="2"/>
        <scheme val="minor"/>
      </rPr>
      <t xml:space="preserve">
AKTUALNY ZAPIS:
W ramach celu szczegółowego planuje się w szczególności następujące przedsięwzięcia:
I. Zwiększenie dostępności usług społecznych i zdrowotnych oraz wsparcie procesu deinstytucjonalizacja:
3. Szkolenia, wsparcie psychologiczne oraz organizacja opieki wytchnieniowej dla opiekunów faktycznych.
(...)
9. Deinstytucjonalizacja usług społecznych skierowanych do osób dorosłych z problemami zdrowia psychicznego, w tym do osób uzależnionych.
PROPONOWANY ZAPIS:
W ramach celu szczegółowego planuje się w szczególności następujące przedsięwzięcia:
I. Zwiększenie dostępności usług społecznych i zdrowotnych oraz wsparcie procesu deinstytucjonalizacji:
3. Szkolenia, </t>
    </r>
    <r>
      <rPr>
        <sz val="13"/>
        <color rgb="FFC00000"/>
        <rFont val="Calibri"/>
        <family val="2"/>
        <scheme val="minor"/>
      </rPr>
      <t>rehabilitacja</t>
    </r>
    <r>
      <rPr>
        <sz val="13"/>
        <rFont val="Calibri"/>
        <family val="2"/>
        <scheme val="minor"/>
      </rPr>
      <t>, wsparcie psychologiczne oraz organizacja opieki wytchnieniowej dla opiekunów faktycznych.
(...)
9. Deinstytucjonalizacja usług społecznych</t>
    </r>
    <r>
      <rPr>
        <sz val="13"/>
        <color rgb="FFFF0000"/>
        <rFont val="Calibri"/>
        <family val="2"/>
        <scheme val="minor"/>
      </rPr>
      <t xml:space="preserve"> </t>
    </r>
    <r>
      <rPr>
        <sz val="13"/>
        <color rgb="FFC00000"/>
        <rFont val="Calibri"/>
        <family val="2"/>
        <scheme val="minor"/>
      </rPr>
      <t>i zdrowotnych</t>
    </r>
    <r>
      <rPr>
        <sz val="13"/>
        <rFont val="Calibri"/>
        <family val="2"/>
        <scheme val="minor"/>
      </rPr>
      <t xml:space="preserve"> skierowanych do osób dorosłych z problemami zdrowia psychicznego, w tym do osób uzależnionych.
</t>
    </r>
    <r>
      <rPr>
        <b/>
        <sz val="13"/>
        <color rgb="FF00B050"/>
        <rFont val="Calibri"/>
        <family val="2"/>
        <charset val="238"/>
        <scheme val="minor"/>
      </rPr>
      <t xml:space="preserve">W związku z brakiem zgody KE na wprowadzenie zmiany, aktualnie proponowany zapis:
</t>
    </r>
    <r>
      <rPr>
        <sz val="13"/>
        <rFont val="Calibri"/>
        <family val="2"/>
        <charset val="238"/>
        <scheme val="minor"/>
      </rPr>
      <t xml:space="preserve">W ramach celu szczegółowego planuje się w szczególności następujące przedsięwzięcia:
(...)
8. Wsparcie kompleksowej opieki medycznej: długoterminowej, paliatywnej i hospicyjnej, w tym świadczonej dla dzieci i młodzieży </t>
    </r>
    <r>
      <rPr>
        <sz val="13"/>
        <color rgb="FF00CC66"/>
        <rFont val="Calibri"/>
        <family val="2"/>
        <charset val="238"/>
        <scheme val="minor"/>
      </rPr>
      <t>oraz psychiatrycznej dla osób dorosłych.
9. Wykreślenie typu operacji.</t>
    </r>
  </si>
  <si>
    <t xml:space="preserve">W związku z brakiem zgody KE na objęcie w ramach programu regionalnego FEŚ 2021-2027 opiekunów faktycznych rehabilitacją medyczną oraz umożliwienie finansowania opieki medycznej dla dorosłych osób z zaburzeniami psychicznymi oraz osób z problemem uzależnień, IZ wycofuje się ze zmiany w zakwestionowanym zakresie. </t>
  </si>
  <si>
    <r>
      <t xml:space="preserve">AKTUALNY ZAPIS:
Tabela 2: Wskaźniki produktu
PLFCO02 Liczba dofinansowanych miejsc wychowania przedszkolnego - cel końcowy 1062
</t>
    </r>
    <r>
      <rPr>
        <strike/>
        <sz val="13"/>
        <rFont val="Calibri"/>
        <family val="2"/>
        <charset val="238"/>
        <scheme val="minor"/>
      </rPr>
      <t xml:space="preserve">PROPONOWANY ZAPIS:
Tabela 2: Wskaźniki produktu
PLFCO02 Liczba dofinansowanych miejsc wychowania przedszkolnego - cel końcowy </t>
    </r>
    <r>
      <rPr>
        <strike/>
        <sz val="13"/>
        <color rgb="FFC00000"/>
        <rFont val="Calibri"/>
        <family val="2"/>
        <charset val="238"/>
        <scheme val="minor"/>
      </rPr>
      <t>584</t>
    </r>
    <r>
      <rPr>
        <sz val="13"/>
        <color rgb="FFC00000"/>
        <rFont val="Calibri"/>
        <family val="2"/>
        <scheme val="minor"/>
      </rPr>
      <t xml:space="preserve">
</t>
    </r>
    <r>
      <rPr>
        <sz val="13"/>
        <color rgb="FF009900"/>
        <rFont val="Calibri"/>
        <family val="2"/>
        <charset val="238"/>
        <scheme val="minor"/>
      </rPr>
      <t>IZ proponowała zmniejszenie wartości wskaźnika - w związku z brakiem zgody KE, IZ pozostawia wskaźnik bez zmian (pod warunkiem zgody KE na wnioksowane przesunięcie 6 mln EUR z Działania 9.1):
Tabela 2: Wskaźniki produktu (bz)
PLFCO02 Liczba dofinansowanych miejsc wychowania przedszkolnego - cel końcowy 1062</t>
    </r>
    <r>
      <rPr>
        <i/>
        <sz val="13"/>
        <color rgb="FF009900"/>
        <rFont val="Calibri"/>
        <family val="2"/>
        <charset val="238"/>
        <scheme val="minor"/>
      </rPr>
      <t xml:space="preserve">
</t>
    </r>
  </si>
  <si>
    <t>Biorąc pod uwagę sugestię KE, IZ proponuje przesunięcie dodatkowych środków na wsparcie edukacji przedszkolnej w kwocie 6 mln EUR z działania 09.01 Aktywna integracja społeczna i zawodowa (ESO.4.8). Środki z tego działania to jedyne dodatkowe źródło, które IZ obecnie może wziąć pod uwagę ze względu na priorytety rozwoju regionu i cele stawiane przez UE. Środki te pochodziłyby z części alokacji działania 09.01, dedykowanej Lokalnym Grupom Działania. Przeniesienie środków musiałoby się jednak wiązać ze zmniejszeniem wskaźników dla działania 09.01 i aktualizacją metodologii ich wyliczania, uzgodnieniem zaproponowanych przesunięć z Ministerstwem Funduszy i Polityki Regionalnej, a w późniejszym czasie przekazaniem zmian do ich zatwierdzenia przez Komitet Monitorujący FEŚ 2021-2027 i Zarząd Województwa Świętokrzyskiego. Ewentualne przesunięcie dodatkowych środków zwiększy szanse na wykonanie założonego wskaźnika, jednak osiągnięcie go w pełnej wysokości nadal obciążone będzie dużym ryzykiem.</t>
  </si>
  <si>
    <t>IZ pozostawia wskaźnik bez zmian pod warunkiem zgody  przesunięcie dodatkowych środków na wsparcie edukacji przedszkolnej w kwocie 6 mln EUR z działania 09.01 Aktywna integracja społeczna i zawodowa (ESO.4.8).</t>
  </si>
  <si>
    <r>
      <t xml:space="preserve">AKTUALNE ZAPISY:
2.1.1.1.3. Indykatywny podział zaprogramowanych zasobów (UE) według rodzaju interwencji (str. 202)
Tabela 4: Wymiar 1 – zakres interwencji
Kod 148. Wsparcie na rzecz wczesnej edukacji i opieki nad dzieckiem (z wyłączeniem infrastruktury) - 9 649 733,00
Ogółem - 68 215 688,00
Tabela 5: Wymiar 2 – forma finansowania
Kod 01 Dotacja - 68 215 688,00
Ogółem - 68 215 688,00
Tabela 6: Wymiar 3 – terytorialny mechanizm realizacji i ukierunkowanie terytorialne
Kod 33. Inne podejścia – brak ukierunkowania terytorialnego - 68 215 688,00
Ogółem - 68 215 688,00
Tabela 7: Wymiar 6 – dodatkowe tematy EFS+
Kod 10. Rozwiązywanie problemów określonych w ramach europejskiego semestru -  48 215 688,00
Ogółem -  68 215 688,00
Tabela 8: Wymiar 7 – wymiar równouprawnienia płci w ramach EFS+*, EFRR, Funduszu Spójności i FST
Kod 02. Uwzględnianie aspektu płci - 68 215 688,00
Ogółem - 68 215 688,00
</t>
    </r>
    <r>
      <rPr>
        <sz val="13"/>
        <color rgb="FF388600"/>
        <rFont val="Calibri"/>
        <family val="2"/>
        <charset val="238"/>
        <scheme val="minor"/>
      </rPr>
      <t>PROPONOWANY ZAPIS (w przypadku zgody KE na przesunięcie 6 mln euro z działania 9.1):
2.1.1.1.3. Indykatywny podział zaprogramowanych zasobów (UE) według rodzaju interwencji
Tabela 4: Wymiar 1 – zakres interwencji
Kod 148. Wsparcie na rzecz wczesnej edukacji i opieki nad dzieckiem (z wyłączeniem infrastruktury) - 17 658 769,00
Ogółem - 76 224 724,00
Tabela 5: Wymiar 2 – forma finansowania
Kod 01 Dotacja - 76 224 724,00
Ogółem - 76 224 724,00
Tabela 6: Wymiar 3 – terytorialny mechanizm realizacji i ukierunkowanie terytorialne
Kod 33. Inne podejścia – brak ukierunkowania terytorialnego - 76 224 724,00
Ogółem - 76 224 724,00
Tabela 7: Wymiar 6 – dodatkowe tematy EFS+
Kod 10. Rozwiązywanie problemów określonych w ramach europejskiego semestru -  56 224 724,00
Ogółem -  76 224 724,00
Tabela 8: Wymiar 7 – wymiar równouprawnienia płci w ramach EFS+*, EFRR, Funduszu Spójności i FST
Kod 02. Uwzględnianie aspektu płci - 76 224 724,00
Ogółem - 76 224 724,00</t>
    </r>
  </si>
  <si>
    <r>
      <rPr>
        <b/>
        <sz val="13"/>
        <rFont val="Calibri"/>
        <family val="2"/>
        <scheme val="minor"/>
      </rPr>
      <t>Przesunięcie w ramach kwoty elastyczności</t>
    </r>
    <r>
      <rPr>
        <sz val="13"/>
        <rFont val="Calibri"/>
        <family val="2"/>
        <scheme val="minor"/>
      </rPr>
      <t xml:space="preserve">
W ramach Priorytetu 9 (Działanie 9.3) zablokowana jest kwota elastyczności o wartości 2 009 036 euro. IZ zgłasza propozycję ostatecznej alokacji powyższej kwoty w ramach Priorytetu 8 (Działanie 8.1).
W ramach Działania 9.3 Aktywna integracja społeczna i zawodowa obywateli państw trzecich IZ osiągnęła już planowaną do wykonania wartość końcową wskaźnika: "Liczba osób z krajów trzecich objętych wsparciem w programie". Ponadto, z danych dostępnych na stronie internetowej www.migracje.gov.pl wynika, że w województwie świętokrzyskim sytuacja się ustabilizowała i w 2023 r. w regionie przebywało najmniej cudzoziemców w całym kraju.
Natomiast w ramach Działania 8.1 Wsparcie edukacji przedszkolnej wskaźnik: "Liczba dofinansowanych miejsc wychowania przedszkolnego" został osiągnięty na poziomie 20%, pomimo wykorzystania</t>
    </r>
    <r>
      <rPr>
        <sz val="13"/>
        <color rgb="FFFF0000"/>
        <rFont val="Calibri"/>
        <family val="2"/>
        <charset val="238"/>
        <scheme val="minor"/>
      </rPr>
      <t xml:space="preserve"> </t>
    </r>
    <r>
      <rPr>
        <sz val="13"/>
        <rFont val="Calibri"/>
        <family val="2"/>
        <scheme val="minor"/>
      </rPr>
      <t xml:space="preserve"> 70% alokacji. W związku z czym IZ proponuje przeznaczenie większej kwoty w ramach celu szczegółowego (f).</t>
    </r>
  </si>
  <si>
    <t>W związku z propzycją przesunięcia środków w wyniku uwag KE IZ proponuje przesunięcie dodatkowych środków na wsparcie edukacji przedszkolnej w kwocie 6 mln EUR z działania 09.01 Aktywna integracja społeczna i zawodowa (ESO.4.8).</t>
  </si>
  <si>
    <r>
      <t xml:space="preserve">3.6. Łączne środki finansowe w podziale na poszczególne fundusze oraz współfinansowanie krajowe
Tabela 11: Łączne środki finansowe w podziale na poszczególne fundusze oraz współfinansowanie krajowe (s. 293)
PRZED ZMIANĄ:
Priorytet - 8:
Wkład Unii - 72 141 098,00; Podział wkładu Unii: kwota elastyczności - 11 836 327,00; Wkład krajowy - 12 730 783,00; Indykatywny podział wkładu krajowego: Publiczne - 9 870 176,00; Ogółem - 84 871 881,00
Priorytet - 9:
Wkład Unii - 132 540 142,00; Podział wkładu Unii: kwota elastyczności - 21 398 066,00; Wkład krajowy - 23 389 437,00; Indykatywny podział wkładu krajowego: Publiczne - 21 050 494,00; Ogółem - 155 929 579,00
</t>
    </r>
    <r>
      <rPr>
        <sz val="13"/>
        <color rgb="FF388600"/>
        <rFont val="Calibri"/>
        <family val="2"/>
        <charset val="238"/>
        <scheme val="minor"/>
      </rPr>
      <t>PO ZMIANIE (w przypadku zgody KE na przesunięcie 6 mln euro z Działania 9.1):
Priorytet - 8:
Wkład Unii - 80 150 134,00; Podział wkładu Unii: kwota mniejsza elastyczności - 66 304 771,00 kwota elastyczności - 13 845 363,00; Wkład krajowy - 14 144 142,00; Indykatywny podział wkładu krajowego: Publiczne - 11 283 535,00; Ogółem - 94 294 276,00
Priorytet - 9:
Wkład Unii - 124 531 106,00; Podział wkładu Unii: kwota mniejsza elastyczności - 105 142 076 kwota elastyczności - 19 389 030,00; Wkład krajowy - 21 976 078,00; Indykatywny podział wkładu krajowego: Publiczne - 19 637 135,00; Ogółem - 146 507 184,00</t>
    </r>
  </si>
  <si>
    <r>
      <t>2.1.1.1. Cel szczegółowy: ESO4.8. Wspieranie aktywnego włączenia społecznego w celu promowania równości szans, niedyskryminacji i aktywnego uczestnictwa, oraz zwiększanie zdolności do zatrudnienia, w szczególności grup w niekorzystnej sytuacji (EFS+)
2.1.1.1.2. Wskaźniki (s.214)
AKTUALNE ZAPISY:
Tabela 2: Wskaźniki produktu
EECO02+04 Osoby niezatrudnione - Cel końcowy (2029) - 2 889
PROPONOWANE ZAPISY
Tabela 2: Wskaźniki produktu
EECO02+04 Osoby niezatrudnione - Cel końcowy (2029) -</t>
    </r>
    <r>
      <rPr>
        <sz val="13"/>
        <color rgb="FFC00000"/>
        <rFont val="Calibri"/>
        <family val="2"/>
        <charset val="238"/>
        <scheme val="minor"/>
      </rPr>
      <t xml:space="preserve"> 1 565</t>
    </r>
  </si>
  <si>
    <r>
      <rPr>
        <b/>
        <sz val="13"/>
        <rFont val="Calibri"/>
        <family val="2"/>
        <scheme val="minor"/>
      </rPr>
      <t xml:space="preserve">AKTUALNE ZAPISY:
</t>
    </r>
    <r>
      <rPr>
        <i/>
        <sz val="13"/>
        <rFont val="Calibri"/>
        <family val="2"/>
        <scheme val="minor"/>
      </rPr>
      <t>2.1.1.1.3. Indykatywny podział zaprogramowanych zasobów (UE) według rodzaju interwencji (str. 214)</t>
    </r>
    <r>
      <rPr>
        <sz val="13"/>
        <rFont val="Calibri"/>
        <family val="2"/>
        <scheme val="minor"/>
      </rPr>
      <t xml:space="preserve">
Tabela 4: Wymiar 1 – zakres interwencji
Kod 153. Metody integracji z rynkiem pracy oraz powrotu na rynek pracy osób znajdujących się w niekorzystnej sytuacji - 13 667 464,00
Ogółem - 27 779 409,00
Tabela 5: Wymiar 2 – forma finansowania
Kod 01 Dotacja - 27 779 409,00
Ogółem - 27 779 409,00
Tabela 6: Wymiar 3 – terytorialny mechanizm realizacji i ukierunkowanie terytorialne
Kod 33. Inne podejścia – brak ukierunkowania terytorialnego - 27 779 409,00
Ogółem - 27 779 409,00
Tabela 7: Wymiar 6 – dodatkowe tematy EFS+
Kod 10. Rozwiązywanie problemów określonych w ramach europejskiego semestru -  13 667 464,00
Ogółem -  27 779 409,00
Tabela 8: Wymiar 7 – wymiar równouprawnienia płci w ramach EFS+*, EFRR, Funduszu Spójności i FST
Kod 02. Uwzględnianie aspektu płci - 27 779 409,00
Ogółem - 27 779 409,00
</t>
    </r>
    <r>
      <rPr>
        <b/>
        <sz val="13"/>
        <color rgb="FF388600"/>
        <rFont val="Calibri"/>
        <family val="2"/>
        <charset val="238"/>
        <scheme val="minor"/>
      </rPr>
      <t>PROPONOWANE ZAPISY (w przypadku akceptacji przez KE przesunięcia 6 mln z działania 9.1:</t>
    </r>
    <r>
      <rPr>
        <sz val="13"/>
        <color rgb="FF388600"/>
        <rFont val="Calibri"/>
        <family val="2"/>
        <charset val="238"/>
        <scheme val="minor"/>
      </rPr>
      <t xml:space="preserve">
2.1.1.1.3. Indykatywny podział zaprogramowanych zasobów (UE) według rodzaju interwencji (str. 214)
Tabela 4: Wymiar 1 – zakres interwencji
Kod 153. Metody integracji z rynkiem pracy oraz powrotu na rynek pracy osób znajdujących się w niekorzystnej sytuacji - 7 667 464,00
Ogółem - 21 779 409,00
Tabela 5: Wymiar 2 – forma finansowania
Kod 01 Dotacja - 21 779 409,00
Ogółem - 21 779 409,00
Tabela 6: Wymiar 3 – terytorialny mechanizm realizacji i ukierunkowanie terytorialne
Kod 33. Inne podejścia – brak ukierunkowania terytorialnego - 21 779 409,00
Ogółem - 21 779 409,00
Tabela 7: Wymiar 6 – dodatkowe tematy EFS+
Kod 10. Rozwiązywanie problemów określonych w ramach europejskiego semestru -   7 667 464,00
Ogółem -  21 779 409,00
Tabela 8: Wymiar 7 – wymiar równouprawnienia płci w ramach EFS+*, EFRR, Funduszu Spójności i FST
Kod 02. Uwzględnianie aspektu płci - 21 779 409,00
Ogółem - 21 779 409,00</t>
    </r>
  </si>
  <si>
    <t>Zmniejszenie wskaźnika, jest konsekwencją przesunięcia kwoty 6 mln EUR na Działnie 8.1. W wyniku uwag KE dot. zwiększenia alokacji na przedszkola w celu realizacji wskaźnika.</t>
  </si>
  <si>
    <t>Zmniejszenie kwot, jest konsekwencją przesunięcia kwoty 6 mln EUR na Działnie 8.1. W wyniku uwag KE dot. zwiększenia alokacji na przedszkola w celu realizacji wskaźnika.</t>
  </si>
  <si>
    <r>
      <t xml:space="preserve">Realokacja między kodami Wymiaru 3 – terytorialny mechanizm realizacji i ukierunkowanie terytorialne. 
IZ proponowała przesunięcie 40 mln EUR z kodu 19. IIT - funkcjonalne obszary miejskie do kodu 33. Inne podejścia - brak ukierunkowania terytorialnego
Zapis w FEŚ:
19. IIT - funkcjonalne obszary miejskie 40 mln EUR
27. Inne podejścia – funkcjonalne obszary miejskie 30 mln EUR
33. Inne podejścia - brak ukierunkowania terytorialnego 56,8mln EUR                                                                                                                                                                                                                      
</t>
    </r>
    <r>
      <rPr>
        <b/>
        <sz val="13"/>
        <color rgb="FF388600"/>
        <rFont val="Calibri"/>
        <family val="2"/>
        <charset val="238"/>
        <scheme val="minor"/>
      </rPr>
      <t>Z uwagi na brak zgody, IZ proponuje dodanie kodu 03. ZIT – funkcjonalne obszary miejskie  - 12 mln EUR, na kodzie 19. IIT MOF pozostawienie 3 mln EUR.
Propozycja po zmianie:
03. ZIT – funkcjonalne obszary miejskie  - 12 mln EUR
19. IIT - funkcjonalne obszary miejskie 3 mln EUR
27. Inne podejścia – funkcjonalne obszary miejskie 30 mln EUR
33. Inne podejścia - brak ukierunkowania terytorialnego 81,80 mln EUR</t>
    </r>
  </si>
  <si>
    <r>
      <t xml:space="preserve">IZ podtrzymuje konieczność realokacji środków między kodami Wymiaru 3 – terytorialny mechanizm realizacji i ukierunkowanie terytorialne. IZ przyjmuje do wiadomości, że zgoda IK UP może być wydana po analizie wszystkich programów regionalnych w tym zakresie. 
Zgodnie z pierwotnym wyjaśnieniem proponowanej zmiany, IZ nie ma możliwości realizacji projektów w kodzie 19. 
Z uwagi na zakończony nabór dot. EE (termomodernizacja budynków publicznych - dotacje) i znacznie przekroczoną alokację złożonych projektów, IZ prosi o możliwie szybkie podjęcie decyzji w tej sprawie, co umożliwiłoby kontraktację większej liczby projektów w ramach kodu 33. Inne podejścia - brak ukierunkowania terytorialnego. Ponadto IZ zwraca uwagę, iż w IF wdrażanych w systemie kilku poziomowym (IZ, BGK, pośrednik finansowy, ostateczny odbiorca) narzucanie dodatkowych ograniczeń w formie podejścia terytorialnego jest niecelowe i może spowodować istotne trudności we wdrażaniu produktów finansowych zwłaszcza, że w woj. świętokrzyskim pula dostępnych środków w formie instrumentów finansowych na ochronę środowiska (EE i OZE) jest znacząca. Dodatkowe wyjasnienia znajdują się w kolumnie odniesienie IZ do uwag KE. </t>
    </r>
    <r>
      <rPr>
        <b/>
        <sz val="13"/>
        <color rgb="FF388600"/>
        <rFont val="Calibri"/>
        <family val="2"/>
        <charset val="238"/>
        <scheme val="minor"/>
      </rPr>
      <t xml:space="preserve">Po uwzględnieniu uwag IKUP proponuje się na kodzie 19. pozostawienie 3 mln EUR, dodanie kodu 003 - 12 mln EUR. Do kodu 33 proponuje się przenieść 25 mln EUR (uprzednio 40 mln EUR). </t>
    </r>
  </si>
  <si>
    <r>
      <t xml:space="preserve">W przypadku woj. świętokrzyskiego obszary funkcjonalne, na których realizowane mogą być projekty wpisujące się w kody 19 i 27 są tożsame. Obszary funkcjonalne musiałyby opracować strategie IIT tylko w celu sięgnięcia po środki wyodrębnione dla kodu 19. Te same obszary mogą ubiegać się o wsparcie w ramach kodu 27 bez konieczności opracowania strategii. IZ prowadzi uzgodnienia z Ministerstwem Funduszy i Polityki Regionalnej, tak by przesunięcie wsparcia z kodu 19 na kod 33 w województwie świętokrzyskim nie wpłynęło negatywnie na zobowiązanie krajowe. Dodatkowo wyjaśniamy, że 10 stycznia 2025 r. zakończył się nabór FESW.02.01-IZ.00-002/24 w ramach Działania 2.1 Efektywność energetyczna – dotacje (typ projektów: Mieszkalne budynki komunalne) dla projektów z ukierunkowaniem terytorialnym 19. Inny rodzaj narzędzia terytorialnego – funkcjonalne obszary miejskie. Alokacja na nabór wynosiła 43,3 mln zł. W ramach naboru został złożony a następnie wycofany jeden WoD. </t>
    </r>
    <r>
      <rPr>
        <sz val="13"/>
        <color rgb="FF388600"/>
        <rFont val="Calibri"/>
        <family val="2"/>
        <charset val="238"/>
        <scheme val="minor"/>
      </rPr>
      <t xml:space="preserve">W kolejnym naborze żaden ze złożonych wniosków o dofinansowanie nie wpisał się w kod 19. o uwzględnieniu uwag IKUP proponuje się na kodzie 19. pozostawienie 3 mln EUR, dodanie kodu 003 - 12 mln EUR. Do kodu 33 proponuje się przenieść 25 mln EUR (uprzednio 40 mln EUR). </t>
    </r>
  </si>
  <si>
    <t>Przed zmianą : 
 2. Wsparcie skutecznych procesów i procedur we wdrażaniu Programu
- stosowanie przejrzystego procesu zarządzania finansowego i kontroli (w tym zamknięcie perspektywy 2014-2020 i przygotowanie perspektywy po 2027
r.), m.in. przygotowanie, programowanie, organizacja naborów, ocena i wybór projektów, weryfikacja płatności, monitoring, ewaluacja, badania, analizy,
ekspertyzy, sprawozdania oraz usługi zewnętrzne niezbędne do skutecznej i efektywnej realizacji Programu; księgowanie wydatków, audyt i kontrola
Programu (w tym z funkcjonowania KM), rozpatrywanie skarg i Odwołań,                                                                                                                    
Po zmianie:                                                                                                                                                                                                                                          
2.  Wsparcie skutecznych procesów i procedur we wdrażaniu Programu:
- stosowanie przejrzystego procesu zarządzania finansowego i kontroli (w tym zamknięcie perspektywy 2007-2013, 2014-2020 i przygotowanie perspektywy po 2027
r.), m.in. przygotowanie, programowanie, organizacja naborów, ocena i wybór projektów, weryfikacja płatności, monitoring, ewaluacja, badania, analizy,
ekspertyzy, sprawozdania oraz usługi zewnętrzne niezbędne do skutecznej i efektywnej realizacji PR; księgowanie wydatków, audyt i kontrola PR (w tym
funkcjonowanie KM), rozpatrywanie skarg i Odwołań,</t>
  </si>
  <si>
    <t>Przed zmianą :                                                                                                                                                                                                                                         
2. Wsparcie skutecznych procesów i procedur we wdrażaniu Programu
- stosowanie przejrzystego procesu zarządzania finansowego i kontroli (w tym zamknięcie perspektywy 2014-2020 i przygotowanie perspektywy po 2027
r.), m.in. przygotowanie, programowanie, organizacja naborów, ocena i wybór projektów, weryfikacja płatności, monitoring, ewaluacja, badania, analizy,
ekspertyzy, sprawozdania oraz usługi zewnętrzne niezbędne do skutecznej i efektywnej realizacji Programu; księgowanie wydatków, audyt i kontrola
Programu (w tym z funkcjonowania KM), rozpatrywanie skarg i Odwołań,                                                                                                                   
 Po zmianie:                                                                                                                                                                                                                                               
2.  Wsparcie skutecznych procesów i procedur we wdrażaniu Programu:
- stosowanie przejrzystego procesu zarządzania finansowego i kontroli (w tym zamknięcie perspektywy 2007-2013, 2014-2020 i przygotowanie perspektywy po 2027
r.), m.in. przygotowanie, programowanie, organizacja naborów, ocena i wybór projektów, weryfikacja płatności, monitoring, ewaluacja, badania, analizy,
ekspertyzy, sprawozdania oraz usługi zewnętrzne niezbędne do skutecznej i efektywnej realizacji PR; księgowanie wydatków, audyt i kontrola PR (w tym
funkcjonowanie KM), rozpatrywanie skarg i Odwołań,</t>
  </si>
  <si>
    <t xml:space="preserve">W związku ze stanowiskiem KE IZ odstępuje od wnioskowanej zmiany w zakresie zwiększenia limitu z 30% do 50%.
Jednocześnie podtrzymuje stanowisko w zakresie potrzeby zmian co do katalogu infrastruktury objętej przedmiotowym limitem. </t>
  </si>
  <si>
    <r>
      <rPr>
        <sz val="13"/>
        <color rgb="FF388600"/>
        <rFont val="Calibri"/>
        <family val="2"/>
        <charset val="238"/>
        <scheme val="minor"/>
      </rPr>
      <t xml:space="preserve">Zmienione odniesienie IZ: W związku z brakiem zgody KE na objęcie w ramach programu regionalnego FEŚ 2021-2027 opiekunów faktycznych rehabilitacją medyczną oraz umożliwienie finansowania opieki medycznej dla dorosłych osób z zaburzeniami psychicznymi oraz osób z problemem uzależnień, IZ wycofuje się ze zmiany w zakwestionowanym zakresie.                                                                                                      
</t>
    </r>
    <r>
      <rPr>
        <sz val="13"/>
        <rFont val="Calibri"/>
        <family val="2"/>
        <charset val="238"/>
        <scheme val="minor"/>
      </rPr>
      <t xml:space="preserve">
</t>
    </r>
    <r>
      <rPr>
        <sz val="13"/>
        <color rgb="FF388600"/>
        <rFont val="Calibri"/>
        <family val="2"/>
        <charset val="238"/>
        <scheme val="minor"/>
      </rPr>
      <t>Aktualnie proponowany zapis:</t>
    </r>
    <r>
      <rPr>
        <sz val="13"/>
        <rFont val="Calibri"/>
        <family val="2"/>
        <scheme val="minor"/>
      </rPr>
      <t xml:space="preserve">
W ramach celu szczegółowego planuje się w szczególności następujące przedsięwzięcia:
(...)
8. Wsparcie kompleksowej opieki medycznej: długoterminowej, paliatywnej i hospicyjnej, w tym świadczonej dla dzieci i młodzieży </t>
    </r>
    <r>
      <rPr>
        <sz val="13"/>
        <color rgb="FF388600"/>
        <rFont val="Calibri"/>
        <family val="2"/>
        <charset val="238"/>
        <scheme val="minor"/>
      </rPr>
      <t>oraz psychiatrycznej dla osób dorosłych.</t>
    </r>
    <r>
      <rPr>
        <sz val="13"/>
        <rFont val="Calibri"/>
        <family val="2"/>
        <scheme val="minor"/>
      </rPr>
      <t xml:space="preserve">
</t>
    </r>
    <r>
      <rPr>
        <sz val="13"/>
        <color rgb="FF388600"/>
        <rFont val="Calibri"/>
        <family val="2"/>
        <charset val="238"/>
        <scheme val="minor"/>
      </rPr>
      <t>9. Wykreślenie typu operacji.</t>
    </r>
  </si>
  <si>
    <r>
      <rPr>
        <strike/>
        <sz val="13"/>
        <color theme="1"/>
        <rFont val="Calibri"/>
        <family val="2"/>
        <charset val="238"/>
        <scheme val="minor"/>
      </rPr>
      <t xml:space="preserve">Zmiana wynika z wnioskowanej zmiany kodów terytorialnych - rezygnacja z kodu 19. IIT. </t>
    </r>
    <r>
      <rPr>
        <sz val="13"/>
        <color theme="1"/>
        <rFont val="Calibri"/>
        <family val="2"/>
        <scheme val="minor"/>
      </rPr>
      <t xml:space="preserve"> </t>
    </r>
  </si>
  <si>
    <r>
      <t>Z</t>
    </r>
    <r>
      <rPr>
        <strike/>
        <sz val="13"/>
        <color theme="1"/>
        <rFont val="Calibri"/>
        <family val="2"/>
        <charset val="238"/>
        <scheme val="minor"/>
      </rPr>
      <t xml:space="preserve">miana zapisu w tab. </t>
    </r>
    <r>
      <rPr>
        <b/>
        <strike/>
        <sz val="13"/>
        <color theme="1"/>
        <rFont val="Calibri"/>
        <family val="2"/>
        <charset val="238"/>
        <scheme val="minor"/>
      </rPr>
      <t>Wskazanie konkretnych terytoriów objętych wsparciem, z uwzględnieniem planowanego wykorzystania narzędzi terytorialnych.</t>
    </r>
    <r>
      <rPr>
        <strike/>
        <sz val="13"/>
        <color theme="1"/>
        <rFont val="Calibri"/>
        <family val="2"/>
        <charset val="238"/>
        <scheme val="minor"/>
      </rPr>
      <t xml:space="preserve">
Aktualny zapis:
W ramach CS 2 (i) planowane jest wykorzystanie instrumentów terytorialnych. Planuje się również zastosowanie preferencji lub dedykowanych naborów dla miejskich obszarów funkcjonalnych.
Po zmianie:
W ramach CS 2 (i) </t>
    </r>
    <r>
      <rPr>
        <b/>
        <strike/>
        <sz val="13"/>
        <color theme="1"/>
        <rFont val="Calibri"/>
        <family val="2"/>
        <charset val="238"/>
        <scheme val="minor"/>
      </rPr>
      <t>nie planuje się realizacji instrumentów terytorialnych.</t>
    </r>
    <r>
      <rPr>
        <strike/>
        <sz val="13"/>
        <color theme="1"/>
        <rFont val="Calibri"/>
        <family val="2"/>
        <charset val="238"/>
        <scheme val="minor"/>
      </rPr>
      <t xml:space="preserve"> Planuje się zastosowanie preferencji lub dedykowanych naborów dla miejskich obszarów funkcjonalnych.
</t>
    </r>
    <r>
      <rPr>
        <b/>
        <sz val="13"/>
        <color rgb="FF388600"/>
        <rFont val="Calibri"/>
        <family val="2"/>
        <charset val="238"/>
        <scheme val="minor"/>
      </rPr>
      <t>IZ wycofuje się ze zmiany w związku z dodaniem kodu 03. ZIT – funkcjonalne obszary miejskie</t>
    </r>
  </si>
  <si>
    <r>
      <t xml:space="preserve">Jak wyżej. IZ podtrzymuje konieczność realokacji środków z kodu 19 na 33. </t>
    </r>
    <r>
      <rPr>
        <sz val="13"/>
        <color rgb="FF388600"/>
        <rFont val="Calibri"/>
        <family val="2"/>
        <charset val="238"/>
        <scheme val="minor"/>
      </rPr>
      <t>IZ dodaje kod 03. 03. ZIT – funkcjonalne obszary miejskie</t>
    </r>
  </si>
  <si>
    <r>
      <rPr>
        <b/>
        <sz val="13"/>
        <color rgb="FF0070C0"/>
        <rFont val="Calibri"/>
        <family val="2"/>
        <scheme val="minor"/>
      </rPr>
      <t>zmiana powiązana ze zmianą nr 46</t>
    </r>
    <r>
      <rPr>
        <sz val="13"/>
        <rFont val="Calibri"/>
        <family val="2"/>
        <scheme val="minor"/>
      </rPr>
      <t xml:space="preserve">
Wykreślenie z tabeli 6: Wymiar 3 - terytorialny mechanizm realizacji i ukierunkowanie terytorialne kodu 16. RLKS - inne rodzaje terytoriów docelowych z kwotą 6 000 000,00.
W kodzie 33. Inne podejścia – brak ukierunkowania terytorialnego, zmienia się kwota z 21 779 409,00 na </t>
    </r>
    <r>
      <rPr>
        <sz val="13"/>
        <color rgb="FFC00000"/>
        <rFont val="Calibri"/>
        <family val="2"/>
        <scheme val="minor"/>
      </rPr>
      <t>27 779 409,00</t>
    </r>
    <r>
      <rPr>
        <sz val="13"/>
        <rFont val="Calibri"/>
        <family val="2"/>
        <scheme val="minor"/>
      </rPr>
      <t xml:space="preserve"> (do kwoty z kodu 33. - 21 779 409,00 została dodana kwota z kodu 16. - 6 000 000,00)
</t>
    </r>
    <r>
      <rPr>
        <b/>
        <sz val="13"/>
        <color rgb="FF00CC66"/>
        <rFont val="Calibri"/>
        <family val="2"/>
        <charset val="238"/>
        <scheme val="minor"/>
      </rPr>
      <t xml:space="preserve">W przypadku uzyskania zgody KE na przesunięcie 6 mln euro z Działania 9.1 na Działanie 8.1 proponujemy poniższy zapis:
Wykreślenie kwoty z kodu 16 - 6 000 000,00
W kodzie 33. Inne podejścia – brak ukierunkowania terytorialnego, pozostaje  kwota  21 779 409,00 
</t>
    </r>
    <r>
      <rPr>
        <sz val="13"/>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</si>
</sst>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00%"/>
  </numFmts>
  <fonts count="61"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2"/>
      <color theme="1"/>
      <name val="Calibri"/>
      <family val="2"/>
      <charset val="238"/>
      <scheme val="minor"/>
    </font>
    <font>
      <b/>
      <sz val="8"/>
      <color theme="1"/>
      <name val="Calibri"/>
      <family val="2"/>
      <charset val="238"/>
    </font>
    <font>
      <sz val="8"/>
      <color theme="1"/>
      <name val="Calibri"/>
      <family val="2"/>
      <charset val="238"/>
    </font>
    <font>
      <b/>
      <sz val="16"/>
      <color theme="1"/>
      <name val="Calibri"/>
      <family val="2"/>
      <charset val="238"/>
      <scheme val="minor"/>
    </font>
    <font>
      <b/>
      <sz val="11"/>
      <name val="Calibri"/>
      <family val="2"/>
      <scheme val="minor"/>
    </font>
    <font>
      <b/>
      <i/>
      <sz val="12"/>
      <color theme="1"/>
      <name val="Calibri"/>
      <family val="2"/>
      <charset val="238"/>
      <scheme val="minor"/>
    </font>
    <font>
      <b/>
      <sz val="11"/>
      <color theme="1"/>
      <name val="Calibri"/>
      <family val="2"/>
      <charset val="238"/>
      <scheme val="minor"/>
    </font>
    <font>
      <sz val="10"/>
      <color rgb="FF000000"/>
      <name val="Calibri"/>
      <family val="2"/>
      <charset val="238"/>
      <scheme val="minor"/>
    </font>
    <font>
      <sz val="11"/>
      <color rgb="FF000000"/>
      <name val="Calibri"/>
      <family val="2"/>
      <charset val="238"/>
      <scheme val="minor"/>
    </font>
    <font>
      <sz val="11"/>
      <color theme="1"/>
      <name val="Calibri"/>
      <family val="2"/>
      <scheme val="minor"/>
    </font>
    <font>
      <sz val="11"/>
      <color rgb="FF000000"/>
      <name val="Calibri"/>
      <family val="2"/>
      <scheme val="minor"/>
    </font>
    <font>
      <b/>
      <sz val="11"/>
      <color rgb="FF000000"/>
      <name val="Calibri"/>
      <family val="2"/>
      <charset val="238"/>
      <scheme val="minor"/>
    </font>
    <font>
      <sz val="11"/>
      <color rgb="FFFF0000"/>
      <name val="Calibri"/>
      <family val="2"/>
      <scheme val="minor"/>
    </font>
    <font>
      <sz val="8"/>
      <name val="Calibri"/>
      <family val="2"/>
      <scheme val="minor"/>
    </font>
    <font>
      <sz val="13"/>
      <name val="Calibri"/>
      <family val="2"/>
      <scheme val="minor"/>
    </font>
    <font>
      <sz val="13"/>
      <color theme="1"/>
      <name val="Calibri"/>
      <family val="2"/>
      <scheme val="minor"/>
    </font>
    <font>
      <b/>
      <sz val="10"/>
      <color rgb="FF000000"/>
      <name val="Calibri"/>
      <family val="2"/>
      <charset val="238"/>
      <scheme val="minor"/>
    </font>
    <font>
      <sz val="24"/>
      <color theme="1"/>
      <name val="Calibri"/>
      <family val="2"/>
      <charset val="238"/>
      <scheme val="minor"/>
    </font>
    <font>
      <sz val="12"/>
      <name val="Calibri"/>
      <family val="2"/>
      <scheme val="minor"/>
    </font>
    <font>
      <i/>
      <sz val="12"/>
      <name val="Calibri"/>
      <family val="2"/>
      <scheme val="minor"/>
    </font>
    <font>
      <sz val="12"/>
      <color theme="1"/>
      <name val="Calibri"/>
      <family val="2"/>
      <scheme val="minor"/>
    </font>
    <font>
      <sz val="11"/>
      <name val="Calibri"/>
      <family val="2"/>
      <scheme val="minor"/>
    </font>
    <font>
      <b/>
      <sz val="13"/>
      <name val="Calibri"/>
      <family val="2"/>
      <charset val="238"/>
      <scheme val="minor"/>
    </font>
    <font>
      <sz val="13"/>
      <color rgb="FFFF0000"/>
      <name val="Calibri"/>
      <family val="2"/>
      <scheme val="minor"/>
    </font>
    <font>
      <b/>
      <sz val="13"/>
      <name val="Calibri"/>
      <family val="2"/>
      <scheme val="minor"/>
    </font>
    <font>
      <i/>
      <sz val="13"/>
      <name val="Calibri"/>
      <family val="2"/>
      <scheme val="minor"/>
    </font>
    <font>
      <b/>
      <sz val="13"/>
      <color theme="1"/>
      <name val="Calibri"/>
      <family val="2"/>
      <scheme val="minor"/>
    </font>
    <font>
      <strike/>
      <sz val="13"/>
      <color theme="1"/>
      <name val="Calibri"/>
      <family val="2"/>
      <scheme val="minor"/>
    </font>
    <font>
      <strike/>
      <u/>
      <sz val="13"/>
      <color theme="1"/>
      <name val="Calibri"/>
      <family val="2"/>
      <scheme val="minor"/>
    </font>
    <font>
      <strike/>
      <sz val="13"/>
      <name val="Calibri"/>
      <family val="2"/>
      <scheme val="minor"/>
    </font>
    <font>
      <i/>
      <sz val="13"/>
      <color rgb="FFFF0000"/>
      <name val="Calibri"/>
      <family val="2"/>
      <scheme val="minor"/>
    </font>
    <font>
      <sz val="13"/>
      <color rgb="FFC00000"/>
      <name val="Calibri"/>
      <family val="2"/>
      <scheme val="minor"/>
    </font>
    <font>
      <b/>
      <sz val="13"/>
      <color rgb="FF0070C0"/>
      <name val="Calibri"/>
      <family val="2"/>
      <scheme val="minor"/>
    </font>
    <font>
      <b/>
      <sz val="13"/>
      <color theme="1"/>
      <name val="Calibri"/>
      <family val="2"/>
      <charset val="238"/>
      <scheme val="minor"/>
    </font>
    <font>
      <b/>
      <strike/>
      <sz val="13"/>
      <name val="Calibri"/>
      <family val="2"/>
      <charset val="238"/>
      <scheme val="minor"/>
    </font>
    <font>
      <b/>
      <sz val="13"/>
      <color rgb="FF00CC66"/>
      <name val="Calibri"/>
      <family val="2"/>
      <charset val="238"/>
      <scheme val="minor"/>
    </font>
    <font>
      <sz val="13"/>
      <color rgb="FF00CC66"/>
      <name val="Calibri"/>
      <family val="2"/>
      <charset val="238"/>
      <scheme val="minor"/>
    </font>
    <font>
      <strike/>
      <sz val="13"/>
      <name val="Calibri"/>
      <family val="2"/>
      <charset val="238"/>
      <scheme val="minor"/>
    </font>
    <font>
      <b/>
      <sz val="13"/>
      <color rgb="FF227800"/>
      <name val="Calibri"/>
      <family val="2"/>
      <charset val="238"/>
      <scheme val="minor"/>
    </font>
    <font>
      <sz val="13"/>
      <name val="Calibri"/>
      <family val="2"/>
      <charset val="238"/>
      <scheme val="minor"/>
    </font>
    <font>
      <sz val="13"/>
      <color theme="4"/>
      <name val="Calibri"/>
      <family val="2"/>
      <scheme val="minor"/>
    </font>
    <font>
      <sz val="13"/>
      <color rgb="FFFF0000"/>
      <name val="Calibri"/>
      <family val="2"/>
      <charset val="238"/>
      <scheme val="minor"/>
    </font>
    <font>
      <strike/>
      <sz val="13"/>
      <color rgb="FFFF0000"/>
      <name val="Calibri"/>
      <family val="2"/>
      <charset val="238"/>
      <scheme val="minor"/>
    </font>
    <font>
      <strike/>
      <sz val="13"/>
      <color rgb="FFC00000"/>
      <name val="Calibri"/>
      <family val="2"/>
      <charset val="238"/>
      <scheme val="minor"/>
    </font>
    <font>
      <sz val="13"/>
      <color theme="1"/>
      <name val="Calibri"/>
      <family val="2"/>
      <charset val="238"/>
      <scheme val="minor"/>
    </font>
    <font>
      <strike/>
      <sz val="13"/>
      <color rgb="FF007BB8"/>
      <name val="Calibri"/>
      <family val="2"/>
      <charset val="238"/>
      <scheme val="minor"/>
    </font>
    <font>
      <sz val="13"/>
      <color rgb="FF007BB8"/>
      <name val="Calibri"/>
      <family val="2"/>
      <charset val="238"/>
      <scheme val="minor"/>
    </font>
    <font>
      <sz val="13"/>
      <color rgb="FF388600"/>
      <name val="Calibri"/>
      <family val="2"/>
      <charset val="238"/>
      <scheme val="minor"/>
    </font>
    <font>
      <sz val="11"/>
      <color rgb="FFFF0000"/>
      <name val="Calibri"/>
      <family val="2"/>
      <charset val="238"/>
      <scheme val="minor"/>
    </font>
    <font>
      <b/>
      <sz val="13"/>
      <color rgb="FFC00000"/>
      <name val="Calibri"/>
      <family val="2"/>
      <charset val="238"/>
      <scheme val="minor"/>
    </font>
    <font>
      <sz val="12"/>
      <color theme="1"/>
      <name val="Calibri"/>
      <family val="2"/>
      <charset val="238"/>
      <scheme val="minor"/>
    </font>
    <font>
      <b/>
      <sz val="13"/>
      <color rgb="FF00B050"/>
      <name val="Calibri"/>
      <family val="2"/>
      <charset val="238"/>
      <scheme val="minor"/>
    </font>
    <font>
      <b/>
      <sz val="13"/>
      <color rgb="FF388600"/>
      <name val="Calibri"/>
      <family val="2"/>
      <charset val="238"/>
      <scheme val="minor"/>
    </font>
    <font>
      <sz val="13"/>
      <color rgb="FF009900"/>
      <name val="Calibri"/>
      <family val="2"/>
      <charset val="238"/>
      <scheme val="minor"/>
    </font>
    <font>
      <i/>
      <sz val="13"/>
      <color rgb="FF009900"/>
      <name val="Calibri"/>
      <family val="2"/>
      <charset val="238"/>
      <scheme val="minor"/>
    </font>
    <font>
      <sz val="13"/>
      <color rgb="FFC00000"/>
      <name val="Calibri"/>
      <family val="2"/>
      <charset val="238"/>
      <scheme val="minor"/>
    </font>
    <font>
      <strike/>
      <sz val="13"/>
      <color theme="1"/>
      <name val="Calibri"/>
      <family val="2"/>
      <charset val="238"/>
      <scheme val="minor"/>
    </font>
    <font>
      <b/>
      <strike/>
      <sz val="13"/>
      <color theme="1"/>
      <name val="Calibri"/>
      <family val="2"/>
      <charset val="238"/>
      <scheme val="minor"/>
    </font>
  </fonts>
  <fills count="14">
    <fill>
      <patternFill patternType="none"/>
    </fill>
    <fill>
      <patternFill patternType="gray125"/>
    </fill>
    <fill>
      <patternFill patternType="solid">
        <fgColor theme="8"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rgb="FFF0F4FA"/>
      </patternFill>
    </fill>
    <fill>
      <patternFill patternType="solid">
        <fgColor rgb="FFFFFFFF"/>
      </patternFill>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9" tint="0.39997558519241921"/>
        <bgColor indexed="64"/>
      </patternFill>
    </fill>
    <fill>
      <patternFill patternType="solid">
        <fgColor rgb="FFFFC000"/>
        <bgColor indexed="64"/>
      </patternFill>
    </fill>
    <fill>
      <patternFill patternType="solid">
        <fgColor theme="7"/>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979991"/>
      </left>
      <right/>
      <top style="thin">
        <color rgb="FF979991"/>
      </top>
      <bottom/>
      <diagonal/>
    </border>
    <border>
      <left style="thin">
        <color rgb="FF979991"/>
      </left>
      <right style="thin">
        <color rgb="FF979991"/>
      </right>
      <top style="thin">
        <color rgb="FF979991"/>
      </top>
      <bottom/>
      <diagonal/>
    </border>
    <border>
      <left style="thin">
        <color rgb="FF979991"/>
      </left>
      <right/>
      <top style="thin">
        <color rgb="FF979991"/>
      </top>
      <bottom style="thin">
        <color rgb="FF979991"/>
      </bottom>
      <diagonal/>
    </border>
    <border>
      <left style="thin">
        <color rgb="FF979991"/>
      </left>
      <right style="thin">
        <color rgb="FF979991"/>
      </right>
      <top style="thin">
        <color rgb="FF979991"/>
      </top>
      <bottom style="thin">
        <color rgb="FF979991"/>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rgb="FF979991"/>
      </left>
      <right style="thin">
        <color rgb="FF979991"/>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indexed="64"/>
      </left>
      <right style="thin">
        <color indexed="64"/>
      </right>
      <top style="thin">
        <color indexed="64"/>
      </top>
      <bottom style="thin">
        <color theme="4" tint="0.39997558519241921"/>
      </bottom>
      <diagonal/>
    </border>
  </borders>
  <cellStyleXfs count="3">
    <xf numFmtId="0" fontId="0" fillId="0" borderId="0"/>
    <xf numFmtId="0" fontId="2" fillId="0" borderId="0"/>
    <xf numFmtId="9" fontId="2" fillId="0" borderId="0" applyFont="0" applyFill="0" applyBorder="0" applyAlignment="0" applyProtection="0"/>
  </cellStyleXfs>
  <cellXfs count="157">
    <xf numFmtId="0" fontId="0" fillId="0" borderId="0" xfId="0"/>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5" fillId="7" borderId="8" xfId="0" applyFont="1" applyFill="1" applyBorder="1" applyAlignment="1">
      <alignment horizontal="left" vertical="top" wrapText="1"/>
    </xf>
    <xf numFmtId="0" fontId="5" fillId="7" borderId="9" xfId="0" applyFont="1" applyFill="1" applyBorder="1" applyAlignment="1">
      <alignment horizontal="left" vertical="top" wrapText="1"/>
    </xf>
    <xf numFmtId="0" fontId="6" fillId="0" borderId="0" xfId="0" applyFont="1"/>
    <xf numFmtId="0" fontId="6" fillId="0" borderId="0" xfId="0" applyFont="1" applyAlignment="1">
      <alignment horizontal="left"/>
    </xf>
    <xf numFmtId="0" fontId="0" fillId="0" borderId="0" xfId="0" applyAlignment="1">
      <alignment wrapText="1"/>
    </xf>
    <xf numFmtId="0" fontId="0" fillId="3" borderId="1" xfId="0" applyFill="1" applyBorder="1" applyAlignment="1">
      <alignment horizontal="center" vertical="center"/>
    </xf>
    <xf numFmtId="0" fontId="5" fillId="7" borderId="14" xfId="0" applyFont="1" applyFill="1" applyBorder="1" applyAlignment="1">
      <alignment horizontal="left" vertical="top" wrapText="1"/>
    </xf>
    <xf numFmtId="0" fontId="4" fillId="6" borderId="1" xfId="0" applyFont="1" applyFill="1" applyBorder="1" applyAlignment="1">
      <alignment horizontal="left" vertical="top" wrapText="1"/>
    </xf>
    <xf numFmtId="0" fontId="5" fillId="7" borderId="1" xfId="0" applyFont="1" applyFill="1" applyBorder="1" applyAlignment="1">
      <alignment horizontal="left" vertical="top" wrapText="1"/>
    </xf>
    <xf numFmtId="0" fontId="2" fillId="0" borderId="0" xfId="1"/>
    <xf numFmtId="9" fontId="10" fillId="0" borderId="15" xfId="2" applyFont="1" applyBorder="1" applyAlignment="1">
      <alignment horizontal="right" vertical="center" wrapText="1"/>
    </xf>
    <xf numFmtId="4" fontId="10" fillId="0" borderId="15" xfId="1" applyNumberFormat="1" applyFont="1" applyBorder="1" applyAlignment="1">
      <alignment horizontal="right" vertical="center" wrapText="1"/>
    </xf>
    <xf numFmtId="0" fontId="10" fillId="0" borderId="15" xfId="1" applyFont="1" applyBorder="1" applyAlignment="1">
      <alignment vertical="center" wrapText="1"/>
    </xf>
    <xf numFmtId="0" fontId="11" fillId="0" borderId="15" xfId="1" applyFont="1" applyBorder="1" applyAlignment="1">
      <alignment vertical="center" wrapText="1"/>
    </xf>
    <xf numFmtId="0" fontId="9" fillId="0" borderId="0" xfId="1" applyFont="1"/>
    <xf numFmtId="0" fontId="13" fillId="0" borderId="1" xfId="1" applyFont="1" applyBorder="1" applyAlignment="1">
      <alignment vertical="center" wrapText="1"/>
    </xf>
    <xf numFmtId="0" fontId="13" fillId="0" borderId="5" xfId="1" applyFont="1" applyBorder="1" applyAlignment="1">
      <alignment vertical="center" wrapText="1"/>
    </xf>
    <xf numFmtId="4" fontId="13" fillId="0" borderId="1" xfId="1" applyNumberFormat="1" applyFont="1" applyBorder="1" applyAlignment="1">
      <alignment horizontal="right" vertical="center" wrapText="1"/>
    </xf>
    <xf numFmtId="4" fontId="12" fillId="0" borderId="5" xfId="0" applyNumberFormat="1" applyFont="1" applyBorder="1"/>
    <xf numFmtId="4" fontId="13" fillId="0" borderId="15" xfId="1" applyNumberFormat="1" applyFont="1" applyBorder="1" applyAlignment="1">
      <alignment horizontal="right" vertical="center" wrapText="1"/>
    </xf>
    <xf numFmtId="9" fontId="13" fillId="0" borderId="15" xfId="2" applyFont="1" applyBorder="1" applyAlignment="1">
      <alignment horizontal="right" vertical="center" wrapText="1"/>
    </xf>
    <xf numFmtId="4" fontId="12" fillId="0" borderId="1" xfId="0" applyNumberFormat="1" applyFont="1" applyBorder="1"/>
    <xf numFmtId="0" fontId="13" fillId="0" borderId="2" xfId="1" applyFont="1" applyBorder="1" applyAlignment="1">
      <alignment vertical="center" wrapText="1"/>
    </xf>
    <xf numFmtId="4" fontId="12" fillId="0" borderId="2" xfId="0" applyNumberFormat="1" applyFont="1" applyBorder="1"/>
    <xf numFmtId="0" fontId="14" fillId="0" borderId="1" xfId="1" applyFont="1" applyBorder="1" applyAlignment="1">
      <alignment vertical="center" wrapText="1"/>
    </xf>
    <xf numFmtId="4" fontId="14" fillId="0" borderId="1" xfId="1" applyNumberFormat="1" applyFont="1" applyBorder="1" applyAlignment="1">
      <alignment horizontal="right" vertical="center" wrapText="1"/>
    </xf>
    <xf numFmtId="4" fontId="14" fillId="0" borderId="18" xfId="1" applyNumberFormat="1" applyFont="1" applyBorder="1" applyAlignment="1">
      <alignment horizontal="right" vertical="center" wrapText="1"/>
    </xf>
    <xf numFmtId="4" fontId="14" fillId="0" borderId="16" xfId="1" applyNumberFormat="1" applyFont="1" applyBorder="1" applyAlignment="1">
      <alignment horizontal="right" vertical="center" wrapText="1"/>
    </xf>
    <xf numFmtId="9" fontId="14" fillId="0" borderId="15" xfId="2" applyFont="1" applyBorder="1" applyAlignment="1">
      <alignment horizontal="right" vertical="center" wrapText="1"/>
    </xf>
    <xf numFmtId="0" fontId="17" fillId="0" borderId="1" xfId="0" applyFont="1" applyBorder="1" applyAlignment="1">
      <alignment wrapText="1"/>
    </xf>
    <xf numFmtId="0" fontId="17" fillId="0" borderId="3" xfId="0" applyFont="1" applyBorder="1" applyAlignment="1">
      <alignment wrapText="1"/>
    </xf>
    <xf numFmtId="4" fontId="19" fillId="0" borderId="15" xfId="1" applyNumberFormat="1" applyFont="1" applyBorder="1" applyAlignment="1">
      <alignment horizontal="right" vertical="center" wrapText="1"/>
    </xf>
    <xf numFmtId="0" fontId="0" fillId="0" borderId="1" xfId="0" applyBorder="1"/>
    <xf numFmtId="0" fontId="20" fillId="0" borderId="1" xfId="0" applyFont="1" applyBorder="1" applyAlignment="1">
      <alignment horizontal="center" vertical="center"/>
    </xf>
    <xf numFmtId="0" fontId="21" fillId="2" borderId="10" xfId="0" applyFont="1" applyFill="1" applyBorder="1" applyAlignment="1">
      <alignment horizontal="center" vertical="center" wrapText="1"/>
    </xf>
    <xf numFmtId="0" fontId="21" fillId="2" borderId="5" xfId="0" applyFont="1" applyFill="1" applyBorder="1" applyAlignment="1">
      <alignment horizontal="center" vertical="center" wrapText="1"/>
    </xf>
    <xf numFmtId="0" fontId="21" fillId="3" borderId="5" xfId="0" applyFont="1" applyFill="1" applyBorder="1" applyAlignment="1">
      <alignment horizontal="center" vertical="center" wrapText="1"/>
    </xf>
    <xf numFmtId="0" fontId="21" fillId="4" borderId="5" xfId="0" applyFont="1" applyFill="1" applyBorder="1" applyAlignment="1">
      <alignment horizontal="center" vertical="center" wrapText="1"/>
    </xf>
    <xf numFmtId="0" fontId="21" fillId="5" borderId="11" xfId="0" applyFont="1" applyFill="1" applyBorder="1" applyAlignment="1">
      <alignment horizontal="center" vertical="center" wrapText="1"/>
    </xf>
    <xf numFmtId="0" fontId="23" fillId="0" borderId="0" xfId="0" applyFont="1" applyAlignment="1">
      <alignment wrapText="1"/>
    </xf>
    <xf numFmtId="0" fontId="0" fillId="0" borderId="0" xfId="0" applyAlignment="1">
      <alignment horizontal="center" vertical="center"/>
    </xf>
    <xf numFmtId="0" fontId="6" fillId="0" borderId="0" xfId="0" applyFont="1" applyAlignment="1">
      <alignment horizontal="center" vertical="center"/>
    </xf>
    <xf numFmtId="0" fontId="17" fillId="0" borderId="2" xfId="0" applyFont="1" applyBorder="1" applyAlignment="1">
      <alignment horizontal="center" vertical="center" wrapText="1"/>
    </xf>
    <xf numFmtId="0" fontId="0" fillId="0" borderId="0" xfId="0" applyAlignment="1">
      <alignment horizontal="center" vertical="center" wrapText="1"/>
    </xf>
    <xf numFmtId="0" fontId="24" fillId="0" borderId="1" xfId="1" applyFont="1" applyBorder="1" applyAlignment="1">
      <alignment vertical="center" wrapText="1"/>
    </xf>
    <xf numFmtId="0" fontId="23" fillId="3" borderId="0" xfId="0" applyFont="1" applyFill="1" applyAlignment="1">
      <alignment horizontal="left" vertical="center" wrapText="1"/>
    </xf>
    <xf numFmtId="0" fontId="17" fillId="9" borderId="1" xfId="0" applyFont="1" applyFill="1" applyBorder="1" applyAlignment="1">
      <alignment wrapText="1"/>
    </xf>
    <xf numFmtId="0" fontId="17" fillId="0" borderId="1" xfId="0" applyFont="1" applyBorder="1" applyAlignment="1">
      <alignment vertical="top" wrapText="1"/>
    </xf>
    <xf numFmtId="0" fontId="17" fillId="9" borderId="1" xfId="0" applyFont="1" applyFill="1" applyBorder="1" applyAlignment="1">
      <alignment vertical="top" wrapText="1"/>
    </xf>
    <xf numFmtId="0" fontId="17" fillId="9" borderId="3" xfId="0" applyFont="1" applyFill="1" applyBorder="1" applyAlignment="1">
      <alignment wrapText="1"/>
    </xf>
    <xf numFmtId="0" fontId="17" fillId="0" borderId="1" xfId="0" applyFont="1" applyBorder="1" applyAlignment="1">
      <alignment horizontal="left" vertical="top" wrapText="1"/>
    </xf>
    <xf numFmtId="0" fontId="17" fillId="3" borderId="1" xfId="0" applyFont="1" applyFill="1" applyBorder="1" applyAlignment="1">
      <alignment wrapText="1"/>
    </xf>
    <xf numFmtId="0" fontId="17" fillId="3" borderId="2" xfId="0" applyFont="1" applyFill="1" applyBorder="1" applyAlignment="1">
      <alignment horizontal="center" vertical="center" wrapText="1"/>
    </xf>
    <xf numFmtId="0" fontId="17" fillId="3" borderId="1" xfId="0" applyFont="1" applyFill="1" applyBorder="1" applyAlignment="1">
      <alignment vertical="top" wrapText="1"/>
    </xf>
    <xf numFmtId="0" fontId="17" fillId="3" borderId="3" xfId="0" applyFont="1" applyFill="1" applyBorder="1" applyAlignment="1">
      <alignment wrapText="1"/>
    </xf>
    <xf numFmtId="0" fontId="18" fillId="9" borderId="1" xfId="0" applyFont="1" applyFill="1" applyBorder="1" applyAlignment="1">
      <alignment vertical="top" wrapText="1"/>
    </xf>
    <xf numFmtId="0" fontId="17" fillId="9" borderId="1" xfId="0" applyFont="1" applyFill="1" applyBorder="1" applyAlignment="1">
      <alignment horizontal="left" vertical="center" wrapText="1"/>
    </xf>
    <xf numFmtId="0" fontId="17" fillId="9" borderId="1" xfId="0" applyFont="1" applyFill="1" applyBorder="1" applyAlignment="1">
      <alignment horizontal="center" vertical="center" wrapText="1"/>
    </xf>
    <xf numFmtId="0" fontId="17" fillId="9" borderId="1" xfId="0" applyFont="1" applyFill="1" applyBorder="1" applyAlignment="1" applyProtection="1">
      <alignment vertical="top" wrapText="1"/>
      <protection locked="0"/>
    </xf>
    <xf numFmtId="0" fontId="17" fillId="9" borderId="1" xfId="0" applyFont="1" applyFill="1" applyBorder="1" applyAlignment="1">
      <alignment vertical="center" wrapText="1"/>
    </xf>
    <xf numFmtId="0" fontId="17" fillId="0" borderId="1" xfId="0" applyFont="1" applyBorder="1" applyAlignment="1">
      <alignment horizontal="center" vertical="center" wrapText="1"/>
    </xf>
    <xf numFmtId="0" fontId="18" fillId="9" borderId="1" xfId="0" applyFont="1" applyFill="1" applyBorder="1" applyAlignment="1">
      <alignment horizontal="left" vertical="center" wrapText="1"/>
    </xf>
    <xf numFmtId="0" fontId="18" fillId="9" borderId="1" xfId="0" applyFont="1" applyFill="1" applyBorder="1" applyAlignment="1">
      <alignment horizontal="center" vertical="center" wrapText="1"/>
    </xf>
    <xf numFmtId="0" fontId="17" fillId="9" borderId="2" xfId="0" applyFont="1" applyFill="1" applyBorder="1" applyAlignment="1">
      <alignment horizontal="center" vertical="center" wrapText="1"/>
    </xf>
    <xf numFmtId="0" fontId="17" fillId="3" borderId="1" xfId="0" applyFont="1" applyFill="1" applyBorder="1" applyAlignment="1">
      <alignment vertical="center" wrapText="1"/>
    </xf>
    <xf numFmtId="0" fontId="17" fillId="0" borderId="1" xfId="0" applyFont="1" applyBorder="1" applyAlignment="1">
      <alignment vertical="center" wrapText="1"/>
    </xf>
    <xf numFmtId="0" fontId="18" fillId="0" borderId="2" xfId="0" applyFont="1" applyBorder="1" applyAlignment="1">
      <alignment horizontal="center" vertical="center" wrapText="1"/>
    </xf>
    <xf numFmtId="0" fontId="18" fillId="3" borderId="1" xfId="0" applyFont="1" applyFill="1" applyBorder="1" applyAlignment="1">
      <alignment horizontal="left" vertical="center" wrapText="1"/>
    </xf>
    <xf numFmtId="0" fontId="18" fillId="3" borderId="2" xfId="0" applyFont="1" applyFill="1" applyBorder="1" applyAlignment="1">
      <alignment horizontal="center" vertical="center" wrapText="1"/>
    </xf>
    <xf numFmtId="0" fontId="18" fillId="9" borderId="2" xfId="0" applyFont="1" applyFill="1" applyBorder="1" applyAlignment="1">
      <alignment horizontal="center" vertical="center" wrapText="1"/>
    </xf>
    <xf numFmtId="0" fontId="18" fillId="9" borderId="2" xfId="0" applyFont="1" applyFill="1" applyBorder="1" applyAlignment="1">
      <alignment horizontal="left" vertical="center" wrapText="1"/>
    </xf>
    <xf numFmtId="0" fontId="18" fillId="9" borderId="2" xfId="0" applyFont="1" applyFill="1" applyBorder="1" applyAlignment="1">
      <alignment vertical="top" wrapText="1"/>
    </xf>
    <xf numFmtId="0" fontId="17" fillId="9" borderId="4" xfId="0" applyFont="1" applyFill="1" applyBorder="1" applyAlignment="1">
      <alignment horizontal="left" vertical="center" wrapText="1"/>
    </xf>
    <xf numFmtId="0" fontId="25" fillId="9" borderId="1" xfId="0" applyFont="1" applyFill="1" applyBorder="1" applyAlignment="1">
      <alignment horizontal="left" vertical="center" wrapText="1"/>
    </xf>
    <xf numFmtId="0" fontId="36" fillId="9" borderId="1" xfId="0" applyFont="1" applyFill="1" applyBorder="1" applyAlignment="1">
      <alignment horizontal="left" vertical="center" wrapText="1"/>
    </xf>
    <xf numFmtId="0" fontId="17" fillId="9" borderId="3" xfId="0" applyFont="1" applyFill="1" applyBorder="1" applyAlignment="1">
      <alignment vertical="center" wrapText="1"/>
    </xf>
    <xf numFmtId="0" fontId="0" fillId="9" borderId="0" xfId="0" applyFill="1" applyAlignment="1">
      <alignment wrapText="1"/>
    </xf>
    <xf numFmtId="0" fontId="17" fillId="9" borderId="3" xfId="0" applyFont="1" applyFill="1" applyBorder="1" applyAlignment="1">
      <alignment vertical="top" wrapText="1"/>
    </xf>
    <xf numFmtId="0" fontId="17" fillId="9" borderId="1" xfId="0" applyFont="1" applyFill="1" applyBorder="1" applyAlignment="1">
      <alignment horizontal="left" vertical="top" wrapText="1"/>
    </xf>
    <xf numFmtId="0" fontId="17" fillId="9" borderId="3" xfId="0" applyFont="1" applyFill="1" applyBorder="1" applyAlignment="1">
      <alignment horizontal="left" vertical="center" wrapText="1"/>
    </xf>
    <xf numFmtId="4" fontId="2" fillId="0" borderId="0" xfId="1" applyNumberFormat="1"/>
    <xf numFmtId="0" fontId="25" fillId="9" borderId="1" xfId="0" applyFont="1" applyFill="1" applyBorder="1" applyAlignment="1">
      <alignment vertical="top" wrapText="1"/>
    </xf>
    <xf numFmtId="0" fontId="42" fillId="9" borderId="1" xfId="0" applyFont="1" applyFill="1" applyBorder="1" applyAlignment="1">
      <alignment vertical="top" wrapText="1"/>
    </xf>
    <xf numFmtId="0" fontId="42" fillId="3" borderId="1" xfId="0" applyFont="1" applyFill="1" applyBorder="1" applyAlignment="1">
      <alignment vertical="top" wrapText="1"/>
    </xf>
    <xf numFmtId="0" fontId="17" fillId="3" borderId="1" xfId="0" applyFont="1" applyFill="1" applyBorder="1" applyAlignment="1">
      <alignment horizontal="center" vertical="center" wrapText="1"/>
    </xf>
    <xf numFmtId="0" fontId="18" fillId="9" borderId="0" xfId="0" applyFont="1" applyFill="1" applyAlignment="1">
      <alignment vertical="top" wrapText="1"/>
    </xf>
    <xf numFmtId="0" fontId="17" fillId="9" borderId="2" xfId="0" applyFont="1" applyFill="1" applyBorder="1" applyAlignment="1">
      <alignment wrapText="1"/>
    </xf>
    <xf numFmtId="0" fontId="17" fillId="9" borderId="13" xfId="0" applyFont="1" applyFill="1" applyBorder="1" applyAlignment="1">
      <alignment wrapText="1"/>
    </xf>
    <xf numFmtId="0" fontId="0" fillId="0" borderId="0" xfId="0" applyAlignment="1">
      <alignment vertical="center"/>
    </xf>
    <xf numFmtId="0" fontId="17" fillId="9" borderId="2" xfId="0" applyFont="1" applyFill="1" applyBorder="1" applyAlignment="1">
      <alignment vertical="center" wrapText="1"/>
    </xf>
    <xf numFmtId="0" fontId="0" fillId="0" borderId="0" xfId="0" applyAlignment="1">
      <alignment vertical="center" wrapText="1"/>
    </xf>
    <xf numFmtId="0" fontId="27" fillId="3" borderId="1" xfId="0" applyFont="1" applyFill="1" applyBorder="1" applyAlignment="1">
      <alignment vertical="center" wrapText="1"/>
    </xf>
    <xf numFmtId="0" fontId="27" fillId="9" borderId="1" xfId="0" applyFont="1" applyFill="1" applyBorder="1" applyAlignment="1">
      <alignment horizontal="left" vertical="center" wrapText="1"/>
    </xf>
    <xf numFmtId="0" fontId="23" fillId="9" borderId="0" xfId="0" applyFont="1" applyFill="1"/>
    <xf numFmtId="0" fontId="15" fillId="9" borderId="0" xfId="0" applyFont="1" applyFill="1" applyAlignment="1">
      <alignment wrapText="1"/>
    </xf>
    <xf numFmtId="0" fontId="27" fillId="3" borderId="1" xfId="0" applyFont="1" applyFill="1" applyBorder="1" applyAlignment="1">
      <alignment vertical="top" wrapText="1"/>
    </xf>
    <xf numFmtId="0" fontId="25" fillId="3" borderId="1" xfId="0" applyFont="1" applyFill="1" applyBorder="1" applyAlignment="1">
      <alignment vertical="top" wrapText="1"/>
    </xf>
    <xf numFmtId="0" fontId="26" fillId="9" borderId="2" xfId="0" applyFont="1" applyFill="1" applyBorder="1" applyAlignment="1">
      <alignment horizontal="center" vertical="center" wrapText="1"/>
    </xf>
    <xf numFmtId="0" fontId="26" fillId="3" borderId="2" xfId="0" applyFont="1" applyFill="1" applyBorder="1" applyAlignment="1">
      <alignment horizontal="center" vertical="center" wrapText="1"/>
    </xf>
    <xf numFmtId="0" fontId="17" fillId="3" borderId="2" xfId="0" applyFont="1" applyFill="1" applyBorder="1" applyAlignment="1">
      <alignment horizontal="left" vertical="center" wrapText="1"/>
    </xf>
    <xf numFmtId="0" fontId="23" fillId="9" borderId="0" xfId="0" applyFont="1" applyFill="1" applyAlignment="1">
      <alignment horizontal="left" vertical="center" wrapText="1"/>
    </xf>
    <xf numFmtId="0" fontId="42" fillId="9" borderId="1" xfId="0" applyFont="1" applyFill="1" applyBorder="1" applyAlignment="1">
      <alignment vertical="center" wrapText="1"/>
    </xf>
    <xf numFmtId="0" fontId="18" fillId="3" borderId="1" xfId="0" applyFont="1" applyFill="1" applyBorder="1" applyAlignment="1">
      <alignment horizontal="center" vertical="center" wrapText="1"/>
    </xf>
    <xf numFmtId="0" fontId="42" fillId="9" borderId="0" xfId="0" applyFont="1" applyFill="1" applyAlignment="1">
      <alignment vertical="top" wrapText="1"/>
    </xf>
    <xf numFmtId="0" fontId="17" fillId="3" borderId="4" xfId="0" applyFont="1" applyFill="1" applyBorder="1" applyAlignment="1">
      <alignment horizontal="left" vertical="center" wrapText="1"/>
    </xf>
    <xf numFmtId="0" fontId="18" fillId="3" borderId="1" xfId="0" applyFont="1" applyFill="1" applyBorder="1" applyAlignment="1">
      <alignment vertical="top" wrapText="1"/>
    </xf>
    <xf numFmtId="0" fontId="43" fillId="9" borderId="1" xfId="0" applyFont="1" applyFill="1" applyBorder="1" applyAlignment="1">
      <alignment vertical="center" wrapText="1"/>
    </xf>
    <xf numFmtId="4" fontId="12" fillId="8" borderId="5" xfId="0" applyNumberFormat="1" applyFont="1" applyFill="1" applyBorder="1"/>
    <xf numFmtId="164" fontId="10" fillId="0" borderId="15" xfId="2" applyNumberFormat="1" applyFont="1" applyBorder="1" applyAlignment="1">
      <alignment horizontal="right" vertical="center" wrapText="1"/>
    </xf>
    <xf numFmtId="164" fontId="19" fillId="0" borderId="15" xfId="2" applyNumberFormat="1" applyFont="1" applyBorder="1" applyAlignment="1">
      <alignment horizontal="right" vertical="center" wrapText="1"/>
    </xf>
    <xf numFmtId="0" fontId="17" fillId="9" borderId="12" xfId="0" applyFont="1" applyFill="1" applyBorder="1" applyAlignment="1">
      <alignment vertical="center" wrapText="1"/>
    </xf>
    <xf numFmtId="0" fontId="27" fillId="9" borderId="2" xfId="0" applyFont="1" applyFill="1" applyBorder="1" applyAlignment="1">
      <alignment vertical="center" wrapText="1"/>
    </xf>
    <xf numFmtId="0" fontId="17" fillId="9" borderId="2" xfId="0" applyFont="1" applyFill="1" applyBorder="1" applyAlignment="1">
      <alignment vertical="top" wrapText="1"/>
    </xf>
    <xf numFmtId="0" fontId="17" fillId="0" borderId="1" xfId="0" applyFont="1" applyBorder="1" applyAlignment="1">
      <alignment horizontal="left" vertical="center" wrapText="1"/>
    </xf>
    <xf numFmtId="0" fontId="27" fillId="0" borderId="1" xfId="0" applyFont="1" applyBorder="1" applyAlignment="1">
      <alignment horizontal="left" vertical="center" wrapText="1"/>
    </xf>
    <xf numFmtId="0" fontId="17" fillId="3" borderId="1" xfId="0" applyFont="1" applyFill="1" applyBorder="1" applyAlignment="1">
      <alignment horizontal="left" vertical="center" wrapText="1"/>
    </xf>
    <xf numFmtId="0" fontId="47" fillId="9" borderId="0" xfId="0" applyFont="1" applyFill="1" applyAlignment="1">
      <alignment horizontal="left" vertical="center" wrapText="1"/>
    </xf>
    <xf numFmtId="0" fontId="17" fillId="9" borderId="2" xfId="0" applyFont="1" applyFill="1" applyBorder="1" applyAlignment="1">
      <alignment horizontal="left" vertical="center" wrapText="1"/>
    </xf>
    <xf numFmtId="0" fontId="17" fillId="3" borderId="1" xfId="0" applyFont="1" applyFill="1" applyBorder="1" applyAlignment="1">
      <alignment horizontal="left" vertical="top" wrapText="1"/>
    </xf>
    <xf numFmtId="0" fontId="47" fillId="0" borderId="1" xfId="0" applyFont="1" applyBorder="1" applyAlignment="1">
      <alignment vertical="top" wrapText="1"/>
    </xf>
    <xf numFmtId="0" fontId="18" fillId="10" borderId="1" xfId="0" applyFont="1" applyFill="1" applyBorder="1" applyAlignment="1">
      <alignment horizontal="left" vertical="center" wrapText="1"/>
    </xf>
    <xf numFmtId="0" fontId="18" fillId="10" borderId="1" xfId="0" applyFont="1" applyFill="1" applyBorder="1" applyAlignment="1">
      <alignment wrapText="1"/>
    </xf>
    <xf numFmtId="0" fontId="18" fillId="11" borderId="1" xfId="0" applyFont="1" applyFill="1" applyBorder="1" applyAlignment="1">
      <alignment horizontal="left" vertical="center" wrapText="1"/>
    </xf>
    <xf numFmtId="0" fontId="27" fillId="11" borderId="1" xfId="0" applyFont="1" applyFill="1" applyBorder="1" applyAlignment="1">
      <alignment horizontal="left" vertical="center" wrapText="1"/>
    </xf>
    <xf numFmtId="0" fontId="17" fillId="11" borderId="1" xfId="0" applyFont="1" applyFill="1" applyBorder="1" applyAlignment="1">
      <alignment horizontal="left" vertical="center" wrapText="1"/>
    </xf>
    <xf numFmtId="0" fontId="17" fillId="11" borderId="1" xfId="0" applyFont="1" applyFill="1" applyBorder="1" applyAlignment="1">
      <alignment horizontal="center" vertical="center" wrapText="1"/>
    </xf>
    <xf numFmtId="0" fontId="18" fillId="11" borderId="1" xfId="0" applyFont="1" applyFill="1" applyBorder="1" applyAlignment="1">
      <alignment vertical="center" wrapText="1"/>
    </xf>
    <xf numFmtId="0" fontId="0" fillId="11" borderId="1" xfId="0" applyFill="1" applyBorder="1" applyAlignment="1">
      <alignment horizontal="left" vertical="center" wrapText="1"/>
    </xf>
    <xf numFmtId="0" fontId="18" fillId="11" borderId="1" xfId="0" applyFont="1" applyFill="1" applyBorder="1" applyAlignment="1">
      <alignment wrapText="1"/>
    </xf>
    <xf numFmtId="0" fontId="15" fillId="11" borderId="1" xfId="0" applyFont="1" applyFill="1" applyBorder="1" applyAlignment="1">
      <alignment vertical="center" wrapText="1"/>
    </xf>
    <xf numFmtId="0" fontId="0" fillId="11" borderId="1" xfId="0" applyFill="1" applyBorder="1" applyAlignment="1">
      <alignment vertical="center" wrapText="1"/>
    </xf>
    <xf numFmtId="0" fontId="40" fillId="9" borderId="1" xfId="0" applyFont="1" applyFill="1" applyBorder="1" applyAlignment="1">
      <alignment vertical="center" wrapText="1"/>
    </xf>
    <xf numFmtId="0" fontId="55" fillId="9" borderId="1" xfId="0" applyFont="1" applyFill="1" applyBorder="1" applyAlignment="1">
      <alignment vertical="center" wrapText="1"/>
    </xf>
    <xf numFmtId="0" fontId="50" fillId="9" borderId="1" xfId="0" applyFont="1" applyFill="1" applyBorder="1" applyAlignment="1">
      <alignment vertical="top" wrapText="1"/>
    </xf>
    <xf numFmtId="0" fontId="50" fillId="9" borderId="2" xfId="0" applyFont="1" applyFill="1" applyBorder="1" applyAlignment="1">
      <alignment vertical="center" wrapText="1"/>
    </xf>
    <xf numFmtId="0" fontId="0" fillId="12" borderId="1" xfId="0" applyFill="1" applyBorder="1" applyAlignment="1">
      <alignment horizontal="center" vertical="center" wrapText="1"/>
    </xf>
    <xf numFmtId="0" fontId="17" fillId="12" borderId="1" xfId="0" applyFont="1" applyFill="1" applyBorder="1" applyAlignment="1">
      <alignment horizontal="left" vertical="center" wrapText="1"/>
    </xf>
    <xf numFmtId="0" fontId="17" fillId="12" borderId="1" xfId="0" applyFont="1" applyFill="1" applyBorder="1" applyAlignment="1">
      <alignment horizontal="center" vertical="center" wrapText="1"/>
    </xf>
    <xf numFmtId="0" fontId="0" fillId="12" borderId="0" xfId="0" applyFill="1" applyAlignment="1">
      <alignment horizontal="center" vertical="center" wrapText="1"/>
    </xf>
    <xf numFmtId="0" fontId="17" fillId="12" borderId="19" xfId="0" applyFont="1" applyFill="1" applyBorder="1" applyAlignment="1">
      <alignment horizontal="center" vertical="center" wrapText="1"/>
    </xf>
    <xf numFmtId="0" fontId="17" fillId="13" borderId="1" xfId="0" applyFont="1" applyFill="1" applyBorder="1" applyAlignment="1">
      <alignment vertical="top" wrapText="1"/>
    </xf>
    <xf numFmtId="0" fontId="18" fillId="13" borderId="1" xfId="0" applyFont="1" applyFill="1" applyBorder="1" applyAlignment="1">
      <alignment vertical="center" wrapText="1"/>
    </xf>
    <xf numFmtId="0" fontId="0" fillId="13" borderId="1" xfId="0" applyFill="1" applyBorder="1" applyAlignment="1">
      <alignment vertical="center" wrapText="1"/>
    </xf>
    <xf numFmtId="0" fontId="0" fillId="13" borderId="1" xfId="0" applyFill="1" applyBorder="1" applyAlignment="1">
      <alignment wrapText="1"/>
    </xf>
    <xf numFmtId="0" fontId="47" fillId="9" borderId="1" xfId="0" applyFont="1" applyFill="1" applyBorder="1" applyAlignment="1">
      <alignment vertical="top" wrapText="1"/>
    </xf>
    <xf numFmtId="0" fontId="6" fillId="0" borderId="0" xfId="0" applyFont="1" applyAlignment="1">
      <alignment horizontal="center" wrapText="1"/>
    </xf>
    <xf numFmtId="0" fontId="6" fillId="0" borderId="0" xfId="0" applyFont="1" applyAlignment="1">
      <alignment horizontal="center"/>
    </xf>
    <xf numFmtId="0" fontId="6" fillId="8" borderId="0" xfId="0" applyFont="1" applyFill="1" applyAlignment="1">
      <alignment horizontal="left" vertical="center"/>
    </xf>
    <xf numFmtId="0" fontId="7" fillId="2" borderId="13"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11" fillId="0" borderId="15" xfId="1" applyFont="1" applyBorder="1" applyAlignment="1">
      <alignment vertical="center" wrapText="1"/>
    </xf>
    <xf numFmtId="0" fontId="11" fillId="0" borderId="17" xfId="1" applyFont="1" applyBorder="1" applyAlignment="1">
      <alignment vertical="center" wrapText="1"/>
    </xf>
  </cellXfs>
  <cellStyles count="3">
    <cellStyle name="Normalny" xfId="0" builtinId="0"/>
    <cellStyle name="Normalny 2" xfId="1" xr:uid="{C937601C-A4D7-4F0F-8E23-E2E5954972E6}"/>
    <cellStyle name="Procentowy 2" xfId="2" xr:uid="{096CB5A6-85B2-4520-BFD6-FDE3BDD96587}"/>
  </cellStyles>
  <dxfs count="20">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strike val="0"/>
        <outline val="0"/>
        <shadow val="0"/>
        <u val="none"/>
        <vertAlign val="baseline"/>
        <sz val="13"/>
        <color auto="1"/>
        <name val="Calibri"/>
        <family val="2"/>
        <scheme val="minor"/>
      </font>
      <alignment horizontal="general" vertical="bottom" textRotation="0" wrapText="1"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3"/>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3"/>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3"/>
        <color auto="1"/>
        <name val="Calibri"/>
        <family val="2"/>
        <scheme val="minor"/>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3"/>
        <color auto="1"/>
        <name val="Calibri"/>
        <family val="2"/>
        <scheme val="minor"/>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3"/>
        <color auto="1"/>
        <name val="Calibri"/>
        <family val="2"/>
        <scheme val="minor"/>
      </font>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3"/>
        <color auto="1"/>
        <name val="Calibri"/>
        <family val="2"/>
        <scheme val="minor"/>
      </font>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3"/>
        <color auto="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13"/>
        <color auto="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3"/>
        <color auto="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3"/>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3"/>
        <color auto="1"/>
        <name val="Calibri"/>
        <family val="2"/>
        <scheme val="minor"/>
      </font>
      <fill>
        <patternFill>
          <fgColor indexed="64"/>
          <bgColor theme="0"/>
        </patternFill>
      </fill>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3"/>
        <color auto="1"/>
        <name val="Calibri"/>
        <family val="2"/>
        <scheme val="minor"/>
      </font>
      <alignment horizontal="general" vertical="bottom" textRotation="0" wrapText="1" indent="0" justifyLastLine="0" shrinkToFit="0" readingOrder="0"/>
    </dxf>
    <dxf>
      <border outline="0">
        <bottom style="thin">
          <color indexed="64"/>
        </bottom>
      </border>
    </dxf>
    <dxf>
      <font>
        <strike val="0"/>
        <outline val="0"/>
        <shadow val="0"/>
        <u val="none"/>
        <vertAlign val="baseline"/>
        <sz val="13"/>
        <color auto="1"/>
        <name val="Calibri"/>
        <family val="2"/>
        <scheme val="minor"/>
      </font>
    </dxf>
  </dxfs>
  <tableStyles count="0" defaultTableStyle="TableStyleMedium2" defaultPivotStyle="PivotStyleLight16"/>
  <colors>
    <mruColors>
      <color rgb="FF00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519546</xdr:colOff>
      <xdr:row>0</xdr:row>
      <xdr:rowOff>205653</xdr:rowOff>
    </xdr:from>
    <xdr:to>
      <xdr:col>8</xdr:col>
      <xdr:colOff>844261</xdr:colOff>
      <xdr:row>4</xdr:row>
      <xdr:rowOff>0</xdr:rowOff>
    </xdr:to>
    <xdr:sp macro="" textlink="">
      <xdr:nvSpPr>
        <xdr:cNvPr id="2" name="pole tekstowe 1">
          <a:extLst>
            <a:ext uri="{FF2B5EF4-FFF2-40B4-BE49-F238E27FC236}">
              <a16:creationId xmlns:a16="http://schemas.microsoft.com/office/drawing/2014/main" id="{8D3C800B-8B59-4AE3-9297-8D064E30E824}"/>
            </a:ext>
          </a:extLst>
        </xdr:cNvPr>
        <xdr:cNvSpPr txBox="1"/>
      </xdr:nvSpPr>
      <xdr:spPr>
        <a:xfrm>
          <a:off x="9568296" y="205653"/>
          <a:ext cx="7165397" cy="920029"/>
        </a:xfrm>
        <a:prstGeom prst="leftArrow">
          <a:avLst/>
        </a:prstGeom>
        <a:solidFill>
          <a:srgbClr val="FFFF00"/>
        </a:solidFill>
        <a:ln w="9525" cmpd="sng">
          <a:solidFill>
            <a:srgbClr val="FFFF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l-PL" sz="1200"/>
            <a:t>to pole należy wypełnić jako pierwsze, aby poprawnie działała lista rozwijana dla priorytetów</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gnieszka_Laskowska/AppData/Local/Microsoft/Windows/INetCache/Content.Outlook/C150KS68/Zmiany%20PR%20-%20MTR%20marzec%2025%20_o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zczegółowy wykaz zmian"/>
      <sheetName val="Tab. 11 obowiązująca"/>
      <sheetName val="Tab. 11 po planowanych zmianach"/>
      <sheetName val="Tab. 11 różnice"/>
      <sheetName val="listy"/>
    </sheetNames>
    <sheetDataSet>
      <sheetData sheetId="0" refreshError="1"/>
      <sheetData sheetId="1" refreshError="1"/>
      <sheetData sheetId="2" refreshError="1"/>
      <sheetData sheetId="3" refreshError="1"/>
      <sheetData sheetId="4">
        <row r="2">
          <cell r="H2" t="str">
            <v>Fundusze Europejskie dla Dolnego Śląska 2021-2027</v>
          </cell>
        </row>
        <row r="3">
          <cell r="H3" t="str">
            <v>Fundusze Europejskie dla Dolnego Śląska 2021-2027</v>
          </cell>
        </row>
        <row r="4">
          <cell r="H4" t="str">
            <v>Fundusze Europejskie dla Dolnego Śląska 2021-2027</v>
          </cell>
        </row>
        <row r="5">
          <cell r="H5" t="str">
            <v>Fundusze Europejskie dla Dolnego Śląska 2021-2027</v>
          </cell>
        </row>
        <row r="6">
          <cell r="H6" t="str">
            <v>Fundusze Europejskie dla Dolnego Śląska 2021-2027</v>
          </cell>
        </row>
        <row r="7">
          <cell r="H7" t="str">
            <v>Fundusze Europejskie dla Dolnego Śląska 2021-2027</v>
          </cell>
        </row>
        <row r="8">
          <cell r="H8" t="str">
            <v>Fundusze Europejskie dla Dolnego Śląska 2021-2027</v>
          </cell>
        </row>
        <row r="9">
          <cell r="H9" t="str">
            <v>Fundusze Europejskie dla Dolnego Śląska 2021-2027</v>
          </cell>
        </row>
        <row r="10">
          <cell r="H10" t="str">
            <v>Fundusze Europejskie dla Dolnego Śląska 2021-2027</v>
          </cell>
        </row>
        <row r="11">
          <cell r="H11" t="str">
            <v>Fundusze Europejskie dla Dolnego Śląska 2021-2027</v>
          </cell>
        </row>
        <row r="12">
          <cell r="H12" t="str">
            <v>Fundusze Europejskie dla Dolnego Śląska 2021-2027</v>
          </cell>
        </row>
        <row r="13">
          <cell r="H13" t="str">
            <v>Fundusze Europejskie dla Dolnego Śląska 2021-2027</v>
          </cell>
        </row>
        <row r="14">
          <cell r="H14" t="str">
            <v>Fundusze Europejskie dla Kujaw i Pomorza 2021-2027</v>
          </cell>
        </row>
        <row r="15">
          <cell r="H15" t="str">
            <v>Fundusze Europejskie dla Kujaw i Pomorza 2021-2027</v>
          </cell>
        </row>
        <row r="16">
          <cell r="H16" t="str">
            <v>Fundusze Europejskie dla Kujaw i Pomorza 2021-2027</v>
          </cell>
        </row>
        <row r="17">
          <cell r="H17" t="str">
            <v>Fundusze Europejskie dla Kujaw i Pomorza 2021-2027</v>
          </cell>
        </row>
        <row r="18">
          <cell r="H18" t="str">
            <v>Fundusze Europejskie dla Kujaw i Pomorza 2021-2027</v>
          </cell>
        </row>
        <row r="19">
          <cell r="H19" t="str">
            <v>Fundusze Europejskie dla Kujaw i Pomorza 2021-2027</v>
          </cell>
        </row>
        <row r="20">
          <cell r="H20" t="str">
            <v>Fundusze Europejskie dla Kujaw i Pomorza 2021-2027</v>
          </cell>
        </row>
        <row r="21">
          <cell r="H21" t="str">
            <v>Fundusze Europejskie dla Kujaw i Pomorza 2021-2027</v>
          </cell>
        </row>
        <row r="22">
          <cell r="H22" t="str">
            <v>Fundusze Europejskie dla Kujaw i Pomorza 2021-2027</v>
          </cell>
        </row>
        <row r="23">
          <cell r="H23" t="str">
            <v>Fundusze Europejskie dla Kujaw i Pomorza 2021-2027</v>
          </cell>
        </row>
        <row r="24">
          <cell r="H24" t="str">
            <v>Fundusze Europejskie dla Lubuskiego 2021-2027</v>
          </cell>
        </row>
        <row r="25">
          <cell r="H25" t="str">
            <v>Fundusze Europejskie dla Lubuskiego 2021-2027</v>
          </cell>
        </row>
        <row r="26">
          <cell r="H26" t="str">
            <v>Fundusze Europejskie dla Lubuskiego 2021-2027</v>
          </cell>
        </row>
        <row r="27">
          <cell r="H27" t="str">
            <v>Fundusze Europejskie dla Lubuskiego 2021-2027</v>
          </cell>
        </row>
        <row r="28">
          <cell r="H28" t="str">
            <v>Fundusze Europejskie dla Lubuskiego 2021-2027</v>
          </cell>
        </row>
        <row r="29">
          <cell r="H29" t="str">
            <v>Fundusze Europejskie dla Lubuskiego 2021-2027</v>
          </cell>
        </row>
        <row r="30">
          <cell r="H30" t="str">
            <v>Fundusze Europejskie dla Lubuskiego 2021-2027</v>
          </cell>
        </row>
        <row r="31">
          <cell r="H31" t="str">
            <v>Fundusze Europejskie dla Lubuskiego 2021-2027</v>
          </cell>
        </row>
        <row r="32">
          <cell r="H32" t="str">
            <v>Fundusze Europejskie dla Lubuskiego 2021-2027</v>
          </cell>
        </row>
        <row r="33">
          <cell r="H33" t="str">
            <v>Fundusze Europejskie dla Lubuskiego 2021-2027</v>
          </cell>
        </row>
        <row r="34">
          <cell r="H34" t="str">
            <v>Fundusze Europejskie dla Łódzkiego 2021-2027</v>
          </cell>
        </row>
        <row r="35">
          <cell r="H35" t="str">
            <v>Fundusze Europejskie dla Łódzkiego 2021-2027</v>
          </cell>
        </row>
        <row r="36">
          <cell r="H36" t="str">
            <v>Fundusze Europejskie dla Łódzkiego 2021-2027</v>
          </cell>
        </row>
        <row r="37">
          <cell r="H37" t="str">
            <v>Fundusze Europejskie dla Łódzkiego 2021-2027</v>
          </cell>
        </row>
        <row r="38">
          <cell r="H38" t="str">
            <v>Fundusze Europejskie dla Łódzkiego 2021-2027</v>
          </cell>
        </row>
        <row r="39">
          <cell r="H39" t="str">
            <v>Fundusze Europejskie dla Łódzkiego 2021-2027</v>
          </cell>
        </row>
        <row r="40">
          <cell r="H40" t="str">
            <v>Fundusze Europejskie dla Łódzkiego 2021-2027</v>
          </cell>
        </row>
        <row r="41">
          <cell r="H41" t="str">
            <v>Fundusze Europejskie dla Łódzkiego 2021-2027</v>
          </cell>
        </row>
        <row r="42">
          <cell r="H42" t="str">
            <v>Fundusze Europejskie dla Łódzkiego 2021-2027</v>
          </cell>
        </row>
        <row r="43">
          <cell r="H43" t="str">
            <v>Fundusze Europejskie dla Łódzkiego 2021-2027</v>
          </cell>
        </row>
        <row r="44">
          <cell r="H44" t="str">
            <v>Fundusze Europejskie dla Łódzkiego 2021-2027</v>
          </cell>
        </row>
        <row r="45">
          <cell r="H45" t="str">
            <v>Fundusze Europejskie dla Łódzkiego 2021-2027</v>
          </cell>
        </row>
        <row r="46">
          <cell r="H46" t="str">
            <v>Fundusze Europejskie dla Łódzkiego 2021-2027</v>
          </cell>
        </row>
        <row r="47">
          <cell r="H47" t="str">
            <v>Fundusze Europejskie dla Łódzkiego 2021-2027</v>
          </cell>
        </row>
        <row r="48">
          <cell r="H48" t="str">
            <v>Fundusze Europejskie dla Lubelskiego 2021-2027</v>
          </cell>
        </row>
        <row r="49">
          <cell r="H49" t="str">
            <v>Fundusze Europejskie dla Lubelskiego 2021-2027</v>
          </cell>
        </row>
        <row r="50">
          <cell r="H50" t="str">
            <v>Fundusze Europejskie dla Lubelskiego 2021-2027</v>
          </cell>
        </row>
        <row r="51">
          <cell r="H51" t="str">
            <v>Fundusze Europejskie dla Lubelskiego 2021-2027</v>
          </cell>
        </row>
        <row r="52">
          <cell r="H52" t="str">
            <v>Fundusze Europejskie dla Lubelskiego 2021-2027</v>
          </cell>
        </row>
        <row r="53">
          <cell r="H53" t="str">
            <v>Fundusze Europejskie dla Lubelskiego 2021-2027</v>
          </cell>
        </row>
        <row r="54">
          <cell r="H54" t="str">
            <v>Fundusze Europejskie dla Lubelskiego 2021-2027</v>
          </cell>
        </row>
        <row r="55">
          <cell r="H55" t="str">
            <v>Fundusze Europejskie dla Lubelskiego 2021-2027</v>
          </cell>
        </row>
        <row r="56">
          <cell r="H56" t="str">
            <v>Fundusze Europejskie dla Lubelskiego 2021-2027</v>
          </cell>
        </row>
        <row r="57">
          <cell r="H57" t="str">
            <v>Fundusze Europejskie dla Lubelskiego 2021-2027</v>
          </cell>
        </row>
        <row r="58">
          <cell r="H58" t="str">
            <v>Fundusze Europejskie dla Lubelskiego 2021-2027</v>
          </cell>
        </row>
        <row r="59">
          <cell r="H59" t="str">
            <v>Fundusze Europejskie dla Lubelskiego 2021-2027</v>
          </cell>
        </row>
        <row r="60">
          <cell r="H60" t="str">
            <v>Fundusze Europejskie dla Lubelskiego 2021-2027</v>
          </cell>
        </row>
        <row r="61">
          <cell r="H61" t="str">
            <v>Fundusze Europejskie dla Mazowsza 2021-2027</v>
          </cell>
        </row>
        <row r="62">
          <cell r="H62" t="str">
            <v>Fundusze Europejskie dla Mazowsza 2021-2027</v>
          </cell>
        </row>
        <row r="63">
          <cell r="H63" t="str">
            <v>Fundusze Europejskie dla Mazowsza 2021-2027</v>
          </cell>
        </row>
        <row r="64">
          <cell r="H64" t="str">
            <v>Fundusze Europejskie dla Mazowsza 2021-2027</v>
          </cell>
        </row>
        <row r="65">
          <cell r="H65" t="str">
            <v>Fundusze Europejskie dla Mazowsza 2021-2027</v>
          </cell>
        </row>
        <row r="66">
          <cell r="H66" t="str">
            <v>Fundusze Europejskie dla Mazowsza 2021-2027</v>
          </cell>
        </row>
        <row r="67">
          <cell r="H67" t="str">
            <v>Fundusze Europejskie dla Mazowsza 2021-2027</v>
          </cell>
        </row>
        <row r="68">
          <cell r="H68" t="str">
            <v>Fundusze Europejskie dla Mazowsza 2021-2027</v>
          </cell>
        </row>
        <row r="69">
          <cell r="H69" t="str">
            <v>Fundusze Europejskie dla Mazowsza 2021-2027</v>
          </cell>
        </row>
        <row r="70">
          <cell r="H70" t="str">
            <v>Fundusze Europejskie dla Mazowsza 2021-2027</v>
          </cell>
        </row>
        <row r="71">
          <cell r="H71" t="str">
            <v>Fundusze Europejskie dla Mazowsza 2021-2027</v>
          </cell>
        </row>
        <row r="72">
          <cell r="H72" t="str">
            <v>Fundusze Europejskie dla Małopolski 2021-2027</v>
          </cell>
        </row>
        <row r="73">
          <cell r="H73" t="str">
            <v>Fundusze Europejskie dla Małopolski 2021-2027</v>
          </cell>
        </row>
        <row r="74">
          <cell r="H74" t="str">
            <v>Fundusze Europejskie dla Małopolski 2021-2027</v>
          </cell>
        </row>
        <row r="75">
          <cell r="H75" t="str">
            <v>Fundusze Europejskie dla Małopolski 2021-2027</v>
          </cell>
        </row>
        <row r="76">
          <cell r="H76" t="str">
            <v>Fundusze Europejskie dla Małopolski 2021-2027</v>
          </cell>
        </row>
        <row r="77">
          <cell r="H77" t="str">
            <v>Fundusze Europejskie dla Małopolski 2021-2027</v>
          </cell>
        </row>
        <row r="78">
          <cell r="H78" t="str">
            <v>Fundusze Europejskie dla Małopolski 2021-2027</v>
          </cell>
        </row>
        <row r="79">
          <cell r="H79" t="str">
            <v>Fundusze Europejskie dla Małopolski 2021-2027</v>
          </cell>
        </row>
        <row r="80">
          <cell r="H80" t="str">
            <v>Fundusze Europejskie dla Małopolski 2021-2027</v>
          </cell>
        </row>
        <row r="81">
          <cell r="H81" t="str">
            <v>Fundusze Europejskie dla Małopolski 2021-2027</v>
          </cell>
        </row>
        <row r="82">
          <cell r="H82" t="str">
            <v>Fundusze Europejskie dla Małopolski 2021-2027</v>
          </cell>
        </row>
        <row r="83">
          <cell r="H83" t="str">
            <v>Fundusze Europejskie dla Opolskiego 2021-2027</v>
          </cell>
        </row>
        <row r="84">
          <cell r="H84" t="str">
            <v>Fundusze Europejskie dla Opolskiego 2021-2027</v>
          </cell>
        </row>
        <row r="85">
          <cell r="H85" t="str">
            <v>Fundusze Europejskie dla Opolskiego 2021-2027</v>
          </cell>
        </row>
        <row r="86">
          <cell r="H86" t="str">
            <v>Fundusze Europejskie dla Opolskiego 2021-2027</v>
          </cell>
        </row>
        <row r="87">
          <cell r="H87" t="str">
            <v>Fundusze Europejskie dla Opolskiego 2021-2027</v>
          </cell>
        </row>
        <row r="88">
          <cell r="H88" t="str">
            <v>Fundusze Europejskie dla Opolskiego 2021-2027</v>
          </cell>
        </row>
        <row r="89">
          <cell r="H89" t="str">
            <v>Fundusze Europejskie dla Opolskiego 2021-2027</v>
          </cell>
        </row>
        <row r="90">
          <cell r="H90" t="str">
            <v>Fundusze Europejskie dla Opolskiego 2021-2027</v>
          </cell>
        </row>
        <row r="91">
          <cell r="H91" t="str">
            <v>Fundusze Europejskie dla Opolskiego 2021-2027</v>
          </cell>
        </row>
        <row r="92">
          <cell r="H92" t="str">
            <v>Fundusze Europejskie dla Opolskiego 2021-2027</v>
          </cell>
        </row>
        <row r="93">
          <cell r="H93" t="str">
            <v>Fundusze Europejskie dla Opolskiego 2021-2027</v>
          </cell>
        </row>
        <row r="94">
          <cell r="H94" t="str">
            <v>Fundusze Europejskie dla Opolskiego 2021-2027</v>
          </cell>
        </row>
        <row r="95">
          <cell r="H95" t="str">
            <v>Fundusze Europejskie dla Podlaskiego 2021-2027</v>
          </cell>
        </row>
        <row r="96">
          <cell r="H96" t="str">
            <v>Fundusze Europejskie dla Podlaskiego 2021-2027</v>
          </cell>
        </row>
        <row r="97">
          <cell r="H97" t="str">
            <v>Fundusze Europejskie dla Podlaskiego 2021-2027</v>
          </cell>
        </row>
        <row r="98">
          <cell r="H98" t="str">
            <v>Fundusze Europejskie dla Podlaskiego 2021-2027</v>
          </cell>
        </row>
        <row r="99">
          <cell r="H99" t="str">
            <v>Fundusze Europejskie dla Podlaskiego 2021-2027</v>
          </cell>
        </row>
        <row r="100">
          <cell r="H100" t="str">
            <v>Fundusze Europejskie dla Podlaskiego 2021-2027</v>
          </cell>
        </row>
        <row r="101">
          <cell r="H101" t="str">
            <v>Fundusze Europejskie dla Podlaskiego 2021-2027</v>
          </cell>
        </row>
        <row r="102">
          <cell r="H102" t="str">
            <v>Fundusze Europejskie dla Podlaskiego 2021-2027</v>
          </cell>
        </row>
        <row r="103">
          <cell r="H103" t="str">
            <v>Fundusze Europejskie dla Podlaskiego 2021-2027</v>
          </cell>
        </row>
        <row r="104">
          <cell r="H104" t="str">
            <v>Fundusze Europejskie dla Podlaskiego 2021-2027</v>
          </cell>
        </row>
        <row r="105">
          <cell r="H105" t="str">
            <v>Fundusze Europejskie dla Podlaskiego 2021-2027</v>
          </cell>
        </row>
        <row r="106">
          <cell r="H106" t="str">
            <v>Fundusze Europejskie dla Podlaskiego 2021-2027</v>
          </cell>
        </row>
        <row r="107">
          <cell r="H107" t="str">
            <v>Fundusze Europejskie dla Podkarpacia 2021-2027</v>
          </cell>
        </row>
        <row r="108">
          <cell r="H108" t="str">
            <v>Fundusze Europejskie dla Podkarpacia 2021-2027</v>
          </cell>
        </row>
        <row r="109">
          <cell r="H109" t="str">
            <v>Fundusze Europejskie dla Podkarpacia 2021-2027</v>
          </cell>
        </row>
        <row r="110">
          <cell r="H110" t="str">
            <v>Fundusze Europejskie dla Podkarpacia 2021-2027</v>
          </cell>
        </row>
        <row r="111">
          <cell r="H111" t="str">
            <v>Fundusze Europejskie dla Podkarpacia 2021-2027</v>
          </cell>
        </row>
        <row r="112">
          <cell r="H112" t="str">
            <v>Fundusze Europejskie dla Podkarpacia 2021-2027</v>
          </cell>
        </row>
        <row r="113">
          <cell r="H113" t="str">
            <v>Fundusze Europejskie dla Podkarpacia 2021-2027</v>
          </cell>
        </row>
        <row r="114">
          <cell r="H114" t="str">
            <v>Fundusze Europejskie dla Podkarpacia 2021-2027</v>
          </cell>
        </row>
        <row r="115">
          <cell r="H115" t="str">
            <v>Fundusze Europejskie dla Podkarpacia 2021-2027</v>
          </cell>
        </row>
        <row r="116">
          <cell r="H116" t="str">
            <v>Fundusze Europejskie dla Podkarpacia 2021-2027</v>
          </cell>
        </row>
        <row r="117">
          <cell r="H117" t="str">
            <v>Fundusze Europejskie dla Pomorza 2021-2027</v>
          </cell>
        </row>
        <row r="118">
          <cell r="H118" t="str">
            <v>Fundusze Europejskie dla Pomorza 2021-2027</v>
          </cell>
        </row>
        <row r="119">
          <cell r="H119" t="str">
            <v>Fundusze Europejskie dla Pomorza 2021-2027</v>
          </cell>
        </row>
        <row r="120">
          <cell r="H120" t="str">
            <v>Fundusze Europejskie dla Pomorza 2021-2027</v>
          </cell>
        </row>
        <row r="121">
          <cell r="H121" t="str">
            <v>Fundusze Europejskie dla Pomorza 2021-2027</v>
          </cell>
        </row>
        <row r="122">
          <cell r="H122" t="str">
            <v>Fundusze Europejskie dla Pomorza 2021-2027</v>
          </cell>
        </row>
        <row r="123">
          <cell r="H123" t="str">
            <v>Fundusze Europejskie dla Pomorza 2021-2027</v>
          </cell>
        </row>
        <row r="124">
          <cell r="H124" t="str">
            <v>Fundusze Europejskie dla Pomorza 2021-2027</v>
          </cell>
        </row>
        <row r="125">
          <cell r="H125" t="str">
            <v>Fundusze Europejskie dla Pomorza 2021-2027</v>
          </cell>
        </row>
        <row r="126">
          <cell r="H126" t="str">
            <v>Fundusze Europejskie dla Pomorza Zachodniego 2021-2027</v>
          </cell>
        </row>
        <row r="127">
          <cell r="H127" t="str">
            <v>Fundusze Europejskie dla Pomorza Zachodniego 2021-2027</v>
          </cell>
        </row>
        <row r="128">
          <cell r="H128" t="str">
            <v>Fundusze Europejskie dla Pomorza Zachodniego 2021-2027</v>
          </cell>
        </row>
        <row r="129">
          <cell r="H129" t="str">
            <v>Fundusze Europejskie dla Pomorza Zachodniego 2021-2027</v>
          </cell>
        </row>
        <row r="130">
          <cell r="H130" t="str">
            <v>Fundusze Europejskie dla Pomorza Zachodniego 2021-2027</v>
          </cell>
        </row>
        <row r="131">
          <cell r="H131" t="str">
            <v>Fundusze Europejskie dla Pomorza Zachodniego 2021-2027</v>
          </cell>
        </row>
        <row r="132">
          <cell r="H132" t="str">
            <v>Fundusze Europejskie dla Pomorza Zachodniego 2021-2027</v>
          </cell>
        </row>
        <row r="133">
          <cell r="H133" t="str">
            <v>Fundusze Europejskie dla Pomorza Zachodniego 2021-2027</v>
          </cell>
        </row>
        <row r="134">
          <cell r="H134" t="str">
            <v>Fundusze Europejskie dla Pomorza Zachodniego 2021-2027</v>
          </cell>
        </row>
        <row r="135">
          <cell r="H135" t="str">
            <v>Fundusze Europejskie dla Śląskiego 2021-2027</v>
          </cell>
        </row>
        <row r="136">
          <cell r="H136" t="str">
            <v>Fundusze Europejskie dla Śląskiego 2021-2027</v>
          </cell>
        </row>
        <row r="137">
          <cell r="H137" t="str">
            <v>Fundusze Europejskie dla Śląskiego 2021-2027</v>
          </cell>
        </row>
        <row r="138">
          <cell r="H138" t="str">
            <v>Fundusze Europejskie dla Śląskiego 2021-2027</v>
          </cell>
        </row>
        <row r="139">
          <cell r="H139" t="str">
            <v>Fundusze Europejskie dla Śląskiego 2021-2027</v>
          </cell>
        </row>
        <row r="140">
          <cell r="H140" t="str">
            <v>Fundusze Europejskie dla Śląskiego 2021-2027</v>
          </cell>
        </row>
        <row r="141">
          <cell r="H141" t="str">
            <v>Fundusze Europejskie dla Śląskiego 2021-2027</v>
          </cell>
        </row>
        <row r="142">
          <cell r="H142" t="str">
            <v>Fundusze Europejskie dla Śląskiego 2021-2027</v>
          </cell>
        </row>
        <row r="143">
          <cell r="H143" t="str">
            <v>Fundusze Europejskie dla Śląskiego 2021-2027</v>
          </cell>
        </row>
        <row r="144">
          <cell r="H144" t="str">
            <v>Fundusze Europejskie dla Śląskiego 2021-2027</v>
          </cell>
        </row>
        <row r="145">
          <cell r="H145" t="str">
            <v>Fundusze Europejskie dla Śląskiego 2021-2027</v>
          </cell>
        </row>
        <row r="146">
          <cell r="H146" t="str">
            <v>Fundusze Europejskie dla Śląskiego 2021-2027</v>
          </cell>
        </row>
        <row r="147">
          <cell r="H147" t="str">
            <v>Fundusze Europejskie dla Śląskiego 2021-2027</v>
          </cell>
        </row>
        <row r="148">
          <cell r="H148" t="str">
            <v>Fundusze Europejskie dla Świętokrzyskiego 2021-2027</v>
          </cell>
        </row>
        <row r="149">
          <cell r="H149" t="str">
            <v>Fundusze Europejskie dla Świętokrzyskiego 2021-2027</v>
          </cell>
        </row>
        <row r="150">
          <cell r="H150" t="str">
            <v>Fundusze Europejskie dla Świętokrzyskiego 2021-2027</v>
          </cell>
        </row>
        <row r="151">
          <cell r="H151" t="str">
            <v>Fundusze Europejskie dla Świętokrzyskiego 2021-2027</v>
          </cell>
        </row>
        <row r="152">
          <cell r="H152" t="str">
            <v>Fundusze Europejskie dla Świętokrzyskiego 2021-2027</v>
          </cell>
        </row>
        <row r="153">
          <cell r="H153" t="str">
            <v>Fundusze Europejskie dla Świętokrzyskiego 2021-2027</v>
          </cell>
        </row>
        <row r="154">
          <cell r="H154" t="str">
            <v>Fundusze Europejskie dla Świętokrzyskiego 2021-2027</v>
          </cell>
        </row>
        <row r="155">
          <cell r="H155" t="str">
            <v>Fundusze Europejskie dla Świętokrzyskiego 2021-2027</v>
          </cell>
        </row>
        <row r="156">
          <cell r="H156" t="str">
            <v>Fundusze Europejskie dla Świętokrzyskiego 2021-2027</v>
          </cell>
        </row>
        <row r="157">
          <cell r="H157" t="str">
            <v>Fundusze Europejskie dla Świętokrzyskiego 2021-2027</v>
          </cell>
        </row>
        <row r="158">
          <cell r="H158" t="str">
            <v>Fundusze Europejskie dla Świętokrzyskiego 2021-2027</v>
          </cell>
        </row>
        <row r="159">
          <cell r="H159" t="str">
            <v>Fundusze Europejskie dla Świętokrzyskiego 2021-2027</v>
          </cell>
        </row>
        <row r="160">
          <cell r="H160" t="str">
            <v>Fundusze Europejskie dla Warmii i Mazur</v>
          </cell>
        </row>
        <row r="161">
          <cell r="H161" t="str">
            <v>Fundusze Europejskie dla Warmii i Mazur</v>
          </cell>
        </row>
        <row r="162">
          <cell r="H162" t="str">
            <v>Fundusze Europejskie dla Warmii i Mazur</v>
          </cell>
        </row>
        <row r="163">
          <cell r="H163" t="str">
            <v>Fundusze Europejskie dla Warmii i Mazur</v>
          </cell>
        </row>
        <row r="164">
          <cell r="H164" t="str">
            <v>Fundusze Europejskie dla Warmii i Mazur</v>
          </cell>
        </row>
        <row r="165">
          <cell r="H165" t="str">
            <v>Fundusze Europejskie dla Warmii i Mazur</v>
          </cell>
        </row>
        <row r="166">
          <cell r="H166" t="str">
            <v>Fundusze Europejskie dla Warmii i Mazur</v>
          </cell>
        </row>
        <row r="167">
          <cell r="H167" t="str">
            <v>Fundusze Europejskie dla Warmii i Mazur</v>
          </cell>
        </row>
        <row r="168">
          <cell r="H168" t="str">
            <v>Fundusze Europejskie dla Warmii i Mazur</v>
          </cell>
        </row>
        <row r="169">
          <cell r="H169" t="str">
            <v>Fundusze Europejskie dla Warmii i Mazur</v>
          </cell>
        </row>
        <row r="170">
          <cell r="H170" t="str">
            <v>Fundusze Europejskie dla Warmii i Mazur</v>
          </cell>
        </row>
        <row r="171">
          <cell r="H171" t="str">
            <v>Fundusze Europejskie dla Warmii i Mazur</v>
          </cell>
        </row>
        <row r="172">
          <cell r="H172" t="str">
            <v>Fundusze Europejskie dla Warmii i Mazur</v>
          </cell>
        </row>
        <row r="173">
          <cell r="H173" t="str">
            <v>Fundusze Europejskie dla Warmii i Mazur</v>
          </cell>
        </row>
        <row r="174">
          <cell r="H174" t="str">
            <v>Fundusze Europejskie dla Wielkopolski 2021-2027</v>
          </cell>
        </row>
        <row r="175">
          <cell r="H175" t="str">
            <v>Fundusze Europejskie dla Wielkopolski 2021-2027</v>
          </cell>
        </row>
        <row r="176">
          <cell r="H176" t="str">
            <v>Fundusze Europejskie dla Wielkopolski 2021-2027</v>
          </cell>
        </row>
        <row r="177">
          <cell r="H177" t="str">
            <v>Fundusze Europejskie dla Wielkopolski 2021-2027</v>
          </cell>
        </row>
        <row r="178">
          <cell r="H178" t="str">
            <v>Fundusze Europejskie dla Wielkopolski 2021-2027</v>
          </cell>
        </row>
        <row r="179">
          <cell r="H179" t="str">
            <v>Fundusze Europejskie dla Wielkopolski 2021-2027</v>
          </cell>
        </row>
        <row r="180">
          <cell r="H180" t="str">
            <v>Fundusze Europejskie dla Wielkopolski 2021-2027</v>
          </cell>
        </row>
        <row r="181">
          <cell r="H181" t="str">
            <v>Fundusze Europejskie dla Wielkopolski 2021-2027</v>
          </cell>
        </row>
        <row r="182">
          <cell r="H182" t="str">
            <v>Fundusze Europejskie dla Wielkopolski 2021-2027</v>
          </cell>
        </row>
        <row r="183">
          <cell r="H183" t="str">
            <v>Fundusze Europejskie dla Wielkopolski 2021-2027</v>
          </cell>
        </row>
        <row r="184">
          <cell r="H184" t="str">
            <v>Fundusze Europejskie dla Wielkopolski 2021-2027</v>
          </cell>
        </row>
        <row r="185">
          <cell r="H185" t="str">
            <v>Fundusze Europejskie dla Wielkopolski 2021-2027</v>
          </cell>
        </row>
        <row r="186">
          <cell r="H186" t="str">
            <v>Fundusze Europejskie dla Wielkopolski 2021-2027</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085D102-2A25-4F1B-8019-9DD14C661233}" name="Tabela1" displayName="Tabela1" ref="A8:L81" totalsRowShown="0" headerRowDxfId="19" dataDxfId="17" headerRowBorderDxfId="18" tableBorderDxfId="16" totalsRowBorderDxfId="15">
  <autoFilter ref="A8:L81" xr:uid="{A085D102-2A25-4F1B-8019-9DD14C661233}"/>
  <tableColumns count="12">
    <tableColumn id="1" xr3:uid="{038CF1BC-742C-4575-80AE-99C76B3A1927}" name="Numer zmiany " dataDxfId="14"/>
    <tableColumn id="2" xr3:uid="{A3F42153-27DD-4A85-84B8-213F42CC5317}" name="Cel szczegółowy w którym dokonywana jest zmiana _x000a_(wybór wartości z listy rozwijanej)" dataDxfId="13"/>
    <tableColumn id="3" xr3:uid="{987CDFBA-B080-41A9-81A9-7B4834FCA6EC}" name="Priorytet w którym dokonywana jest zmiana_x000a_(wybór wartości z listy rozwijanej)" dataDxfId="12"/>
    <tableColumn id="4" xr3:uid="{FA1E9A47-EA73-4BE3-B792-DDD24B05B698}" name="Rodzaj zmiany _x000a_(wybór wartości z listy rozwijanej)" dataDxfId="11"/>
    <tableColumn id="12" xr3:uid="{52D154A5-0450-4029-909A-E2E25EF90699}" name="Czy zmiana wynika z MTR_x000a_(wybór wartości z listy rozwijanej)" dataDxfId="10"/>
    <tableColumn id="5" xr3:uid="{4A50ADDD-046C-4537-A989-8DE98A25A3AE}" name="Opis proponowanej zmiany" dataDxfId="9"/>
    <tableColumn id="6" xr3:uid="{F8C7F268-89AF-4431-BB61-F37DBD609A37}" name="Uzasadnienie " dataDxfId="8"/>
    <tableColumn id="7" xr3:uid="{C888A2F7-C656-4BB7-AF3A-C570F940E28C}" name="Stanowisko IK UP do przedstawionej zmiany" dataDxfId="7"/>
    <tableColumn id="8" xr3:uid="{714C1D9A-CBBC-4C65-9E22-B1D740D6C9AF}" name="Odniesienie IZ do uwag IK UP" dataDxfId="6"/>
    <tableColumn id="9" xr3:uid="{B341EEF0-FC1F-4EBC-A458-1AA35F0AA34D}" name="Stanowisko KE do przedstawionej zmiany" dataDxfId="5"/>
    <tableColumn id="10" xr3:uid="{84D86EC7-5A25-4015-B84F-F3D5D5A5A44A}" name="Odniesienie IZ do uwag KE" dataDxfId="4"/>
    <tableColumn id="11" xr3:uid="{8B81C06D-7C95-4917-9700-AA2EF9F07776}" name="Ostateczne stanowisko strony polskiej" dataDxfId="3"/>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63AC3-95CC-4ECB-BE1B-9783D9C5E405}">
  <sheetPr>
    <pageSetUpPr fitToPage="1"/>
  </sheetPr>
  <dimension ref="A1:BV86"/>
  <sheetViews>
    <sheetView tabSelected="1" zoomScale="80" zoomScaleNormal="80" zoomScaleSheetLayoutView="77" workbookViewId="0">
      <pane ySplit="8" topLeftCell="A57" activePane="bottomLeft" state="frozen"/>
      <selection pane="bottomLeft" activeCell="D57" sqref="D57"/>
    </sheetView>
  </sheetViews>
  <sheetFormatPr defaultColWidth="9.140625" defaultRowHeight="15" x14ac:dyDescent="0.25"/>
  <cols>
    <col min="1" max="1" width="8.7109375" style="7" customWidth="1"/>
    <col min="2" max="2" width="24.42578125" style="7" customWidth="1"/>
    <col min="3" max="3" width="21" style="7" customWidth="1"/>
    <col min="4" max="4" width="20.7109375" style="7" customWidth="1"/>
    <col min="5" max="5" width="18.140625" style="46" customWidth="1"/>
    <col min="6" max="6" width="192.28515625" style="7" customWidth="1"/>
    <col min="7" max="7" width="128.28515625" style="7" customWidth="1"/>
    <col min="8" max="8" width="74.28515625" style="93" customWidth="1"/>
    <col min="9" max="9" width="151.28515625" style="93" customWidth="1"/>
    <col min="10" max="10" width="46.85546875" style="7" customWidth="1"/>
    <col min="11" max="11" width="161.42578125" style="7" customWidth="1"/>
    <col min="12" max="12" width="36.7109375" style="7" bestFit="1" customWidth="1"/>
    <col min="13" max="13" width="25.42578125" style="7" customWidth="1"/>
    <col min="14" max="14" width="16.7109375" style="7" customWidth="1"/>
    <col min="15" max="16384" width="9.140625" style="7"/>
  </cols>
  <sheetData>
    <row r="1" spans="1:14" customFormat="1" ht="21" x14ac:dyDescent="0.35">
      <c r="A1" s="5" t="s">
        <v>0</v>
      </c>
      <c r="E1" s="43"/>
      <c r="H1" s="91"/>
      <c r="I1" s="91"/>
    </row>
    <row r="2" spans="1:14" customFormat="1" ht="21" x14ac:dyDescent="0.35">
      <c r="A2" s="5"/>
      <c r="E2" s="43"/>
      <c r="H2" s="91"/>
      <c r="I2" s="91"/>
    </row>
    <row r="3" spans="1:14" customFormat="1" ht="42" customHeight="1" x14ac:dyDescent="0.35">
      <c r="A3" s="148" t="s">
        <v>1</v>
      </c>
      <c r="B3" s="149"/>
      <c r="C3" s="149"/>
      <c r="D3" s="150" t="s">
        <v>2</v>
      </c>
      <c r="E3" s="150"/>
      <c r="F3" s="150"/>
      <c r="H3" s="91"/>
      <c r="I3" s="91"/>
    </row>
    <row r="4" spans="1:14" customFormat="1" ht="12" customHeight="1" x14ac:dyDescent="0.35">
      <c r="A4" s="6"/>
      <c r="B4" s="6"/>
      <c r="C4" s="6"/>
      <c r="D4" s="6"/>
      <c r="E4" s="44"/>
      <c r="F4" s="6"/>
      <c r="H4" s="91"/>
      <c r="I4" s="91"/>
    </row>
    <row r="5" spans="1:14" customFormat="1" ht="21" x14ac:dyDescent="0.35">
      <c r="A5" s="151" t="s">
        <v>3</v>
      </c>
      <c r="B5" s="152"/>
      <c r="C5" s="8" t="s">
        <v>4</v>
      </c>
      <c r="D5" s="8" t="s">
        <v>5</v>
      </c>
      <c r="E5" s="44"/>
      <c r="F5" s="6"/>
      <c r="H5" s="91"/>
      <c r="I5" s="91"/>
    </row>
    <row r="6" spans="1:14" customFormat="1" ht="35.25" customHeight="1" x14ac:dyDescent="0.35">
      <c r="A6" s="153"/>
      <c r="B6" s="154"/>
      <c r="C6" s="36" t="s">
        <v>6</v>
      </c>
      <c r="D6" s="35"/>
      <c r="E6" s="44"/>
      <c r="F6" s="6"/>
      <c r="H6" s="91"/>
      <c r="I6" s="91"/>
    </row>
    <row r="7" spans="1:14" customFormat="1" ht="15.6" customHeight="1" x14ac:dyDescent="0.35">
      <c r="A7" s="6"/>
      <c r="B7" s="6"/>
      <c r="C7" s="6"/>
      <c r="D7" s="6"/>
      <c r="E7" s="44"/>
      <c r="F7" s="6"/>
      <c r="H7" s="91"/>
      <c r="I7" s="91"/>
    </row>
    <row r="8" spans="1:14" customFormat="1" ht="120" customHeight="1" x14ac:dyDescent="0.25">
      <c r="A8" s="37" t="s">
        <v>7</v>
      </c>
      <c r="B8" s="38" t="s">
        <v>8</v>
      </c>
      <c r="C8" s="38" t="s">
        <v>9</v>
      </c>
      <c r="D8" s="38" t="s">
        <v>10</v>
      </c>
      <c r="E8" s="38" t="s">
        <v>11</v>
      </c>
      <c r="F8" s="38" t="s">
        <v>12</v>
      </c>
      <c r="G8" s="38" t="s">
        <v>13</v>
      </c>
      <c r="H8" s="39" t="s">
        <v>14</v>
      </c>
      <c r="I8" s="39" t="s">
        <v>15</v>
      </c>
      <c r="J8" s="40" t="s">
        <v>16</v>
      </c>
      <c r="K8" s="40" t="s">
        <v>17</v>
      </c>
      <c r="L8" s="41" t="s">
        <v>18</v>
      </c>
      <c r="M8" s="96"/>
    </row>
    <row r="9" spans="1:14" ht="189.75" customHeight="1" x14ac:dyDescent="0.3">
      <c r="A9" s="75" t="s">
        <v>19</v>
      </c>
      <c r="B9" s="76" t="s">
        <v>20</v>
      </c>
      <c r="C9" s="60" t="s">
        <v>21</v>
      </c>
      <c r="D9" s="60" t="s">
        <v>22</v>
      </c>
      <c r="E9" s="60" t="s">
        <v>5</v>
      </c>
      <c r="F9" s="61" t="s">
        <v>23</v>
      </c>
      <c r="G9" s="51" t="s">
        <v>24</v>
      </c>
      <c r="H9" s="62" t="s">
        <v>25</v>
      </c>
      <c r="I9" s="62" t="s">
        <v>26</v>
      </c>
      <c r="J9" s="62" t="s">
        <v>25</v>
      </c>
      <c r="K9" s="49"/>
      <c r="L9" s="52"/>
      <c r="M9" s="42"/>
      <c r="N9" s="42"/>
    </row>
    <row r="10" spans="1:14" ht="326.25" customHeight="1" x14ac:dyDescent="0.3">
      <c r="A10" s="75" t="s">
        <v>27</v>
      </c>
      <c r="B10" s="76" t="s">
        <v>20</v>
      </c>
      <c r="C10" s="60" t="s">
        <v>21</v>
      </c>
      <c r="D10" s="60" t="s">
        <v>22</v>
      </c>
      <c r="E10" s="60" t="s">
        <v>5</v>
      </c>
      <c r="F10" s="51" t="s">
        <v>28</v>
      </c>
      <c r="G10" s="51" t="s">
        <v>29</v>
      </c>
      <c r="H10" s="62" t="s">
        <v>25</v>
      </c>
      <c r="I10" s="62" t="s">
        <v>30</v>
      </c>
      <c r="J10" s="62" t="s">
        <v>25</v>
      </c>
      <c r="K10" s="49"/>
      <c r="L10" s="52"/>
      <c r="M10" s="42"/>
      <c r="N10" s="42"/>
    </row>
    <row r="11" spans="1:14" ht="176.25" customHeight="1" x14ac:dyDescent="0.3">
      <c r="A11" s="75" t="s">
        <v>31</v>
      </c>
      <c r="B11" s="62" t="s">
        <v>20</v>
      </c>
      <c r="C11" s="60" t="s">
        <v>21</v>
      </c>
      <c r="D11" s="60" t="s">
        <v>22</v>
      </c>
      <c r="E11" s="60" t="s">
        <v>5</v>
      </c>
      <c r="F11" s="51" t="s">
        <v>32</v>
      </c>
      <c r="G11" s="51" t="s">
        <v>565</v>
      </c>
      <c r="H11" s="62" t="s">
        <v>33</v>
      </c>
      <c r="I11" s="62" t="s">
        <v>577</v>
      </c>
      <c r="J11" s="62" t="s">
        <v>25</v>
      </c>
      <c r="K11" s="49"/>
      <c r="L11" s="52"/>
      <c r="M11" s="42"/>
      <c r="N11" s="42"/>
    </row>
    <row r="12" spans="1:14" ht="408.75" customHeight="1" x14ac:dyDescent="0.3">
      <c r="A12" s="75" t="s">
        <v>34</v>
      </c>
      <c r="B12" s="56" t="s">
        <v>20</v>
      </c>
      <c r="C12" s="87" t="s">
        <v>21</v>
      </c>
      <c r="D12" s="87" t="s">
        <v>22</v>
      </c>
      <c r="E12" s="55" t="s">
        <v>5</v>
      </c>
      <c r="F12" s="56" t="s">
        <v>35</v>
      </c>
      <c r="G12" s="56" t="s">
        <v>578</v>
      </c>
      <c r="H12" s="56" t="s">
        <v>579</v>
      </c>
      <c r="I12" s="56" t="s">
        <v>602</v>
      </c>
      <c r="J12" s="121" t="s">
        <v>549</v>
      </c>
      <c r="K12" s="56" t="s">
        <v>566</v>
      </c>
      <c r="L12" s="57"/>
      <c r="M12" s="42"/>
      <c r="N12" s="42"/>
    </row>
    <row r="13" spans="1:14" ht="339.75" customHeight="1" x14ac:dyDescent="0.3">
      <c r="A13" s="75" t="s">
        <v>36</v>
      </c>
      <c r="B13" s="84" t="s">
        <v>20</v>
      </c>
      <c r="C13" s="60" t="s">
        <v>21</v>
      </c>
      <c r="D13" s="60" t="s">
        <v>22</v>
      </c>
      <c r="E13" s="60" t="s">
        <v>4</v>
      </c>
      <c r="F13" s="85" t="s">
        <v>37</v>
      </c>
      <c r="G13" s="85" t="s">
        <v>38</v>
      </c>
      <c r="H13" s="62" t="s">
        <v>25</v>
      </c>
      <c r="I13" s="62" t="s">
        <v>39</v>
      </c>
      <c r="J13" s="62" t="s">
        <v>25</v>
      </c>
      <c r="K13" s="49"/>
      <c r="L13" s="52"/>
    </row>
    <row r="14" spans="1:14" ht="146.25" customHeight="1" x14ac:dyDescent="0.3">
      <c r="A14" s="75" t="s">
        <v>40</v>
      </c>
      <c r="B14" s="98" t="s">
        <v>20</v>
      </c>
      <c r="C14" s="87" t="s">
        <v>21</v>
      </c>
      <c r="D14" s="87" t="s">
        <v>41</v>
      </c>
      <c r="E14" s="55" t="s">
        <v>4</v>
      </c>
      <c r="F14" s="56" t="s">
        <v>42</v>
      </c>
      <c r="G14" s="56" t="s">
        <v>43</v>
      </c>
      <c r="H14" s="67" t="s">
        <v>25</v>
      </c>
      <c r="I14" s="67"/>
      <c r="J14" s="67" t="s">
        <v>25</v>
      </c>
      <c r="K14" s="54"/>
      <c r="L14" s="57"/>
    </row>
    <row r="15" spans="1:14" ht="409.5" customHeight="1" x14ac:dyDescent="0.3">
      <c r="A15" s="75" t="s">
        <v>45</v>
      </c>
      <c r="B15" s="94" t="s">
        <v>20</v>
      </c>
      <c r="C15" s="87" t="s">
        <v>21</v>
      </c>
      <c r="D15" s="87" t="s">
        <v>46</v>
      </c>
      <c r="E15" s="55" t="s">
        <v>4</v>
      </c>
      <c r="F15" s="99" t="s">
        <v>47</v>
      </c>
      <c r="G15" s="86" t="s">
        <v>48</v>
      </c>
      <c r="H15" s="67" t="s">
        <v>546</v>
      </c>
      <c r="I15" s="108" t="s">
        <v>580</v>
      </c>
      <c r="J15" s="86" t="s">
        <v>567</v>
      </c>
      <c r="K15" s="56" t="s">
        <v>568</v>
      </c>
      <c r="L15" s="57"/>
    </row>
    <row r="16" spans="1:14" ht="352.5" customHeight="1" x14ac:dyDescent="0.3">
      <c r="A16" s="75" t="s">
        <v>49</v>
      </c>
      <c r="B16" s="94" t="s">
        <v>20</v>
      </c>
      <c r="C16" s="87" t="s">
        <v>21</v>
      </c>
      <c r="D16" s="87" t="s">
        <v>46</v>
      </c>
      <c r="E16" s="55" t="s">
        <v>4</v>
      </c>
      <c r="F16" s="99" t="s">
        <v>50</v>
      </c>
      <c r="G16" s="86" t="s">
        <v>51</v>
      </c>
      <c r="H16" s="67" t="s">
        <v>546</v>
      </c>
      <c r="I16" s="67" t="s">
        <v>553</v>
      </c>
      <c r="J16" s="67" t="s">
        <v>553</v>
      </c>
      <c r="K16" s="67" t="s">
        <v>553</v>
      </c>
      <c r="L16" s="57"/>
    </row>
    <row r="17" spans="1:14" ht="351" customHeight="1" x14ac:dyDescent="0.3">
      <c r="A17" s="75" t="s">
        <v>52</v>
      </c>
      <c r="B17" s="56" t="s">
        <v>21</v>
      </c>
      <c r="C17" s="87" t="s">
        <v>22</v>
      </c>
      <c r="D17" s="87"/>
      <c r="E17" s="55"/>
      <c r="F17" s="56" t="s">
        <v>53</v>
      </c>
      <c r="G17" s="56" t="s">
        <v>54</v>
      </c>
      <c r="H17" s="67" t="s">
        <v>546</v>
      </c>
      <c r="I17" s="67" t="s">
        <v>553</v>
      </c>
      <c r="J17" s="67" t="s">
        <v>553</v>
      </c>
      <c r="K17" s="67" t="s">
        <v>553</v>
      </c>
      <c r="L17" s="57"/>
    </row>
    <row r="18" spans="1:14" ht="409.5" customHeight="1" x14ac:dyDescent="0.3">
      <c r="A18" s="75" t="s">
        <v>55</v>
      </c>
      <c r="B18" s="77" t="s">
        <v>56</v>
      </c>
      <c r="C18" s="65" t="s">
        <v>21</v>
      </c>
      <c r="D18" s="65" t="s">
        <v>22</v>
      </c>
      <c r="E18" s="65" t="s">
        <v>5</v>
      </c>
      <c r="F18" s="58" t="s">
        <v>57</v>
      </c>
      <c r="G18" s="58" t="s">
        <v>58</v>
      </c>
      <c r="H18" s="51" t="s">
        <v>59</v>
      </c>
      <c r="I18" s="51" t="s">
        <v>603</v>
      </c>
      <c r="J18" s="81" t="s">
        <v>550</v>
      </c>
      <c r="K18" s="51" t="s">
        <v>551</v>
      </c>
      <c r="L18" s="52"/>
    </row>
    <row r="19" spans="1:14" ht="323.25" customHeight="1" x14ac:dyDescent="0.3">
      <c r="A19" s="107" t="s">
        <v>60</v>
      </c>
      <c r="B19" s="94" t="s">
        <v>56</v>
      </c>
      <c r="C19" s="87" t="s">
        <v>21</v>
      </c>
      <c r="D19" s="87" t="s">
        <v>46</v>
      </c>
      <c r="E19" s="66" t="s">
        <v>4</v>
      </c>
      <c r="F19" s="99" t="s">
        <v>61</v>
      </c>
      <c r="G19" s="56" t="s">
        <v>62</v>
      </c>
      <c r="H19" s="67" t="s">
        <v>25</v>
      </c>
      <c r="I19" s="67" t="s">
        <v>25</v>
      </c>
      <c r="J19" s="118" t="s">
        <v>597</v>
      </c>
      <c r="K19" s="54"/>
      <c r="L19" s="57"/>
    </row>
    <row r="20" spans="1:14" ht="285.75" customHeight="1" x14ac:dyDescent="0.25">
      <c r="A20" s="75" t="s">
        <v>63</v>
      </c>
      <c r="B20" s="62" t="s">
        <v>64</v>
      </c>
      <c r="C20" s="60" t="s">
        <v>65</v>
      </c>
      <c r="D20" s="60" t="s">
        <v>66</v>
      </c>
      <c r="E20" s="66" t="s">
        <v>5</v>
      </c>
      <c r="F20" s="51" t="s">
        <v>67</v>
      </c>
      <c r="G20" s="51" t="s">
        <v>68</v>
      </c>
      <c r="H20" s="62" t="s">
        <v>69</v>
      </c>
      <c r="I20" s="62" t="s">
        <v>70</v>
      </c>
      <c r="J20" s="62" t="s">
        <v>25</v>
      </c>
      <c r="K20" s="62"/>
      <c r="L20" s="78"/>
    </row>
    <row r="21" spans="1:14" ht="276" customHeight="1" x14ac:dyDescent="0.3">
      <c r="A21" s="75" t="s">
        <v>71</v>
      </c>
      <c r="B21" s="62" t="s">
        <v>64</v>
      </c>
      <c r="C21" s="60" t="s">
        <v>65</v>
      </c>
      <c r="D21" s="60" t="s">
        <v>66</v>
      </c>
      <c r="E21" s="66" t="s">
        <v>5</v>
      </c>
      <c r="F21" s="51" t="s">
        <v>72</v>
      </c>
      <c r="G21" s="51" t="s">
        <v>68</v>
      </c>
      <c r="H21" s="62" t="s">
        <v>69</v>
      </c>
      <c r="I21" s="104" t="s">
        <v>581</v>
      </c>
      <c r="J21" s="62" t="s">
        <v>25</v>
      </c>
      <c r="K21" s="49"/>
      <c r="L21" s="52"/>
    </row>
    <row r="22" spans="1:14" s="97" customFormat="1" ht="409.5" customHeight="1" x14ac:dyDescent="0.3">
      <c r="A22" s="75" t="s">
        <v>73</v>
      </c>
      <c r="B22" s="59" t="s">
        <v>64</v>
      </c>
      <c r="C22" s="60" t="s">
        <v>65</v>
      </c>
      <c r="D22" s="60" t="s">
        <v>22</v>
      </c>
      <c r="E22" s="60" t="s">
        <v>5</v>
      </c>
      <c r="F22" s="58" t="s">
        <v>622</v>
      </c>
      <c r="G22" s="58" t="s">
        <v>74</v>
      </c>
      <c r="H22" s="62" t="s">
        <v>75</v>
      </c>
      <c r="I22" s="62" t="s">
        <v>623</v>
      </c>
      <c r="J22" s="59" t="s">
        <v>552</v>
      </c>
      <c r="K22" s="59" t="s">
        <v>624</v>
      </c>
      <c r="L22" s="52"/>
    </row>
    <row r="23" spans="1:14" s="79" customFormat="1" ht="198" customHeight="1" x14ac:dyDescent="0.3">
      <c r="A23" s="75" t="s">
        <v>76</v>
      </c>
      <c r="B23" s="59" t="s">
        <v>64</v>
      </c>
      <c r="C23" s="60" t="s">
        <v>65</v>
      </c>
      <c r="D23" s="60" t="s">
        <v>66</v>
      </c>
      <c r="E23" s="66" t="s">
        <v>5</v>
      </c>
      <c r="F23" s="58" t="s">
        <v>630</v>
      </c>
      <c r="G23" s="147" t="s">
        <v>629</v>
      </c>
      <c r="H23" s="62" t="s">
        <v>77</v>
      </c>
      <c r="I23" s="62" t="s">
        <v>631</v>
      </c>
      <c r="J23" s="59" t="s">
        <v>553</v>
      </c>
      <c r="K23" s="59" t="s">
        <v>553</v>
      </c>
      <c r="L23" s="52"/>
    </row>
    <row r="24" spans="1:14" s="79" customFormat="1" ht="124.5" customHeight="1" x14ac:dyDescent="0.3">
      <c r="A24" s="75" t="s">
        <v>78</v>
      </c>
      <c r="B24" s="67" t="s">
        <v>79</v>
      </c>
      <c r="C24" s="87" t="s">
        <v>65</v>
      </c>
      <c r="D24" s="87" t="s">
        <v>22</v>
      </c>
      <c r="E24" s="55" t="s">
        <v>4</v>
      </c>
      <c r="F24" s="86" t="s">
        <v>582</v>
      </c>
      <c r="G24" s="56" t="s">
        <v>80</v>
      </c>
      <c r="H24" s="67" t="s">
        <v>25</v>
      </c>
      <c r="I24" s="67"/>
      <c r="J24" s="67" t="s">
        <v>25</v>
      </c>
      <c r="K24" s="54"/>
      <c r="L24" s="57"/>
    </row>
    <row r="25" spans="1:14" s="79" customFormat="1" ht="129.75" customHeight="1" x14ac:dyDescent="0.3">
      <c r="A25" s="75" t="s">
        <v>81</v>
      </c>
      <c r="B25" s="67" t="s">
        <v>79</v>
      </c>
      <c r="C25" s="87" t="s">
        <v>65</v>
      </c>
      <c r="D25" s="87" t="s">
        <v>41</v>
      </c>
      <c r="E25" s="55" t="s">
        <v>4</v>
      </c>
      <c r="F25" s="86" t="s">
        <v>82</v>
      </c>
      <c r="G25" s="56" t="s">
        <v>80</v>
      </c>
      <c r="H25" s="67" t="s">
        <v>25</v>
      </c>
      <c r="I25" s="67"/>
      <c r="J25" s="67" t="s">
        <v>25</v>
      </c>
      <c r="K25" s="54"/>
      <c r="L25" s="57"/>
    </row>
    <row r="26" spans="1:14" ht="116.25" customHeight="1" x14ac:dyDescent="0.3">
      <c r="A26" s="75" t="s">
        <v>83</v>
      </c>
      <c r="B26" s="62" t="s">
        <v>84</v>
      </c>
      <c r="C26" s="60" t="s">
        <v>65</v>
      </c>
      <c r="D26" s="60" t="s">
        <v>66</v>
      </c>
      <c r="E26" s="66" t="s">
        <v>5</v>
      </c>
      <c r="F26" s="51" t="s">
        <v>85</v>
      </c>
      <c r="G26" s="51" t="s">
        <v>86</v>
      </c>
      <c r="H26" s="62" t="s">
        <v>25</v>
      </c>
      <c r="I26" s="62" t="s">
        <v>25</v>
      </c>
      <c r="J26" s="62" t="s">
        <v>25</v>
      </c>
      <c r="K26" s="49"/>
      <c r="L26" s="52"/>
    </row>
    <row r="27" spans="1:14" ht="231.75" customHeight="1" x14ac:dyDescent="0.3">
      <c r="A27" s="75" t="s">
        <v>87</v>
      </c>
      <c r="B27" s="62" t="s">
        <v>84</v>
      </c>
      <c r="C27" s="60" t="s">
        <v>65</v>
      </c>
      <c r="D27" s="60" t="s">
        <v>22</v>
      </c>
      <c r="E27" s="66" t="s">
        <v>5</v>
      </c>
      <c r="F27" s="58" t="s">
        <v>88</v>
      </c>
      <c r="G27" s="58" t="s">
        <v>89</v>
      </c>
      <c r="H27" s="62" t="s">
        <v>90</v>
      </c>
      <c r="I27" s="62" t="s">
        <v>91</v>
      </c>
      <c r="J27" s="62" t="s">
        <v>25</v>
      </c>
      <c r="K27" s="49"/>
      <c r="L27" s="52"/>
    </row>
    <row r="28" spans="1:14" ht="324" customHeight="1" x14ac:dyDescent="0.3">
      <c r="A28" s="75" t="s">
        <v>92</v>
      </c>
      <c r="B28" s="62" t="s">
        <v>84</v>
      </c>
      <c r="C28" s="60" t="s">
        <v>65</v>
      </c>
      <c r="D28" s="60" t="s">
        <v>66</v>
      </c>
      <c r="E28" s="66" t="s">
        <v>5</v>
      </c>
      <c r="F28" s="51" t="s">
        <v>93</v>
      </c>
      <c r="G28" s="51" t="s">
        <v>94</v>
      </c>
      <c r="H28" s="62" t="s">
        <v>583</v>
      </c>
      <c r="I28" s="104" t="s">
        <v>569</v>
      </c>
      <c r="J28" s="59" t="s">
        <v>584</v>
      </c>
      <c r="K28" s="59" t="s">
        <v>570</v>
      </c>
      <c r="L28" s="52"/>
    </row>
    <row r="29" spans="1:14" ht="126.75" customHeight="1" x14ac:dyDescent="0.3">
      <c r="A29" s="75" t="s">
        <v>95</v>
      </c>
      <c r="B29" s="64" t="s">
        <v>84</v>
      </c>
      <c r="C29" s="65" t="s">
        <v>65</v>
      </c>
      <c r="D29" s="65" t="s">
        <v>46</v>
      </c>
      <c r="E29" s="69" t="s">
        <v>4</v>
      </c>
      <c r="F29" s="58" t="s">
        <v>600</v>
      </c>
      <c r="G29" s="58" t="s">
        <v>96</v>
      </c>
      <c r="H29" s="62" t="s">
        <v>25</v>
      </c>
      <c r="I29" s="62" t="s">
        <v>25</v>
      </c>
      <c r="J29" s="62" t="s">
        <v>25</v>
      </c>
      <c r="K29" s="49"/>
      <c r="L29" s="52"/>
    </row>
    <row r="30" spans="1:14" ht="197.25" customHeight="1" x14ac:dyDescent="0.3">
      <c r="A30" s="75" t="s">
        <v>97</v>
      </c>
      <c r="B30" s="64" t="s">
        <v>84</v>
      </c>
      <c r="C30" s="65" t="s">
        <v>65</v>
      </c>
      <c r="D30" s="65" t="s">
        <v>46</v>
      </c>
      <c r="E30" s="69" t="s">
        <v>4</v>
      </c>
      <c r="F30" s="58" t="s">
        <v>98</v>
      </c>
      <c r="G30" s="88" t="s">
        <v>99</v>
      </c>
      <c r="H30" s="62" t="s">
        <v>100</v>
      </c>
      <c r="I30" s="62" t="s">
        <v>585</v>
      </c>
      <c r="J30" s="62" t="s">
        <v>25</v>
      </c>
      <c r="K30" s="49"/>
      <c r="L30" s="52"/>
    </row>
    <row r="31" spans="1:14" ht="197.25" customHeight="1" x14ac:dyDescent="0.3">
      <c r="A31" s="75" t="s">
        <v>101</v>
      </c>
      <c r="B31" s="70" t="s">
        <v>84</v>
      </c>
      <c r="C31" s="105" t="s">
        <v>65</v>
      </c>
      <c r="D31" s="105" t="s">
        <v>46</v>
      </c>
      <c r="E31" s="71" t="s">
        <v>4</v>
      </c>
      <c r="F31" s="56" t="s">
        <v>102</v>
      </c>
      <c r="G31" s="56" t="s">
        <v>103</v>
      </c>
      <c r="H31" s="67" t="s">
        <v>25</v>
      </c>
      <c r="I31" s="67"/>
      <c r="J31" s="67" t="s">
        <v>25</v>
      </c>
      <c r="K31" s="54"/>
      <c r="L31" s="57"/>
      <c r="N31" s="46"/>
    </row>
    <row r="32" spans="1:14" ht="293.10000000000002" customHeight="1" x14ac:dyDescent="0.3">
      <c r="A32" s="75" t="s">
        <v>104</v>
      </c>
      <c r="B32" s="64" t="s">
        <v>105</v>
      </c>
      <c r="C32" s="65" t="s">
        <v>65</v>
      </c>
      <c r="D32" s="65" t="s">
        <v>66</v>
      </c>
      <c r="E32" s="72" t="s">
        <v>5</v>
      </c>
      <c r="F32" s="58" t="s">
        <v>106</v>
      </c>
      <c r="G32" s="58" t="s">
        <v>107</v>
      </c>
      <c r="H32" s="62" t="s">
        <v>108</v>
      </c>
      <c r="I32" s="62" t="s">
        <v>109</v>
      </c>
      <c r="J32" s="62" t="s">
        <v>25</v>
      </c>
      <c r="K32" s="49"/>
      <c r="L32" s="52"/>
    </row>
    <row r="33" spans="1:74" ht="144.75" customHeight="1" x14ac:dyDescent="0.3">
      <c r="A33" s="75" t="s">
        <v>110</v>
      </c>
      <c r="B33" s="64" t="s">
        <v>111</v>
      </c>
      <c r="C33" s="65" t="s">
        <v>65</v>
      </c>
      <c r="D33" s="65" t="s">
        <v>66</v>
      </c>
      <c r="E33" s="72" t="s">
        <v>5</v>
      </c>
      <c r="F33" s="58" t="s">
        <v>112</v>
      </c>
      <c r="G33" s="58" t="s">
        <v>113</v>
      </c>
      <c r="H33" s="62" t="s">
        <v>25</v>
      </c>
      <c r="I33" s="62" t="s">
        <v>25</v>
      </c>
      <c r="J33" s="62" t="s">
        <v>25</v>
      </c>
      <c r="K33" s="49"/>
      <c r="L33" s="52"/>
      <c r="M33" s="79"/>
    </row>
    <row r="34" spans="1:74" ht="276.75" customHeight="1" x14ac:dyDescent="0.25">
      <c r="A34" s="75" t="s">
        <v>114</v>
      </c>
      <c r="B34" s="62" t="s">
        <v>115</v>
      </c>
      <c r="C34" s="60" t="s">
        <v>65</v>
      </c>
      <c r="D34" s="60" t="s">
        <v>66</v>
      </c>
      <c r="E34" s="66" t="s">
        <v>5</v>
      </c>
      <c r="F34" s="58" t="s">
        <v>116</v>
      </c>
      <c r="G34" s="51" t="s">
        <v>117</v>
      </c>
      <c r="H34" s="62" t="s">
        <v>118</v>
      </c>
      <c r="I34" s="134" t="s">
        <v>601</v>
      </c>
      <c r="J34" s="51" t="s">
        <v>554</v>
      </c>
      <c r="K34" s="51" t="s">
        <v>627</v>
      </c>
      <c r="L34" s="80"/>
      <c r="M34" s="79"/>
    </row>
    <row r="35" spans="1:74" ht="276.75" customHeight="1" x14ac:dyDescent="0.3">
      <c r="A35" s="75" t="s">
        <v>119</v>
      </c>
      <c r="B35" s="67" t="s">
        <v>120</v>
      </c>
      <c r="C35" s="87" t="s">
        <v>121</v>
      </c>
      <c r="D35" s="87" t="s">
        <v>66</v>
      </c>
      <c r="E35" s="55" t="s">
        <v>5</v>
      </c>
      <c r="F35" s="108" t="s">
        <v>122</v>
      </c>
      <c r="G35" s="56" t="s">
        <v>123</v>
      </c>
      <c r="H35" s="67" t="s">
        <v>25</v>
      </c>
      <c r="I35" s="67"/>
      <c r="J35" s="67" t="s">
        <v>25</v>
      </c>
      <c r="K35" s="54"/>
      <c r="L35" s="57"/>
      <c r="M35" s="79"/>
    </row>
    <row r="36" spans="1:74" ht="276.75" customHeight="1" x14ac:dyDescent="0.3">
      <c r="A36" s="75" t="s">
        <v>124</v>
      </c>
      <c r="B36" s="67" t="s">
        <v>125</v>
      </c>
      <c r="C36" s="87" t="s">
        <v>126</v>
      </c>
      <c r="D36" s="87" t="s">
        <v>66</v>
      </c>
      <c r="E36" s="87" t="s">
        <v>5</v>
      </c>
      <c r="F36" s="56" t="s">
        <v>127</v>
      </c>
      <c r="G36" s="56" t="s">
        <v>123</v>
      </c>
      <c r="H36" s="67" t="s">
        <v>25</v>
      </c>
      <c r="I36" s="67"/>
      <c r="J36" s="67" t="s">
        <v>25</v>
      </c>
      <c r="K36" s="54"/>
      <c r="L36" s="57"/>
      <c r="M36" s="79"/>
    </row>
    <row r="37" spans="1:74" ht="96" customHeight="1" x14ac:dyDescent="0.25">
      <c r="A37" s="75" t="s">
        <v>128</v>
      </c>
      <c r="B37" s="64" t="s">
        <v>125</v>
      </c>
      <c r="C37" s="60" t="s">
        <v>126</v>
      </c>
      <c r="D37" s="60" t="s">
        <v>66</v>
      </c>
      <c r="E37" s="66" t="s">
        <v>5</v>
      </c>
      <c r="F37" s="51" t="s">
        <v>129</v>
      </c>
      <c r="G37" s="51" t="s">
        <v>130</v>
      </c>
      <c r="H37" s="59" t="s">
        <v>25</v>
      </c>
      <c r="I37" s="59"/>
      <c r="J37" s="59" t="s">
        <v>25</v>
      </c>
      <c r="K37" s="59"/>
      <c r="L37" s="82"/>
      <c r="M37" s="79"/>
    </row>
    <row r="38" spans="1:74" ht="148.5" customHeight="1" x14ac:dyDescent="0.3">
      <c r="A38" s="75" t="s">
        <v>131</v>
      </c>
      <c r="B38" s="67" t="s">
        <v>125</v>
      </c>
      <c r="C38" s="87" t="s">
        <v>126</v>
      </c>
      <c r="D38" s="87" t="s">
        <v>46</v>
      </c>
      <c r="E38" s="55" t="s">
        <v>4</v>
      </c>
      <c r="F38" s="56" t="s">
        <v>132</v>
      </c>
      <c r="G38" s="56" t="s">
        <v>133</v>
      </c>
      <c r="H38" s="67" t="s">
        <v>25</v>
      </c>
      <c r="I38" s="67"/>
      <c r="J38" s="67" t="s">
        <v>25</v>
      </c>
      <c r="K38" s="54"/>
      <c r="L38" s="57"/>
    </row>
    <row r="39" spans="1:74" ht="138.75" customHeight="1" x14ac:dyDescent="0.3">
      <c r="A39" s="75" t="s">
        <v>134</v>
      </c>
      <c r="B39" s="67" t="s">
        <v>125</v>
      </c>
      <c r="C39" s="87" t="s">
        <v>126</v>
      </c>
      <c r="D39" s="87" t="s">
        <v>46</v>
      </c>
      <c r="E39" s="55" t="s">
        <v>4</v>
      </c>
      <c r="F39" s="56" t="s">
        <v>135</v>
      </c>
      <c r="G39" s="56" t="s">
        <v>586</v>
      </c>
      <c r="H39" s="67" t="s">
        <v>25</v>
      </c>
      <c r="I39" s="67"/>
      <c r="J39" s="118" t="s">
        <v>597</v>
      </c>
      <c r="K39" s="54"/>
      <c r="L39" s="57"/>
    </row>
    <row r="40" spans="1:74" ht="235.5" customHeight="1" x14ac:dyDescent="0.25">
      <c r="A40" s="75" t="s">
        <v>136</v>
      </c>
      <c r="B40" s="73" t="s">
        <v>137</v>
      </c>
      <c r="C40" s="72" t="s">
        <v>138</v>
      </c>
      <c r="D40" s="72" t="s">
        <v>22</v>
      </c>
      <c r="E40" s="72" t="s">
        <v>5</v>
      </c>
      <c r="F40" s="74" t="s">
        <v>139</v>
      </c>
      <c r="G40" s="74" t="s">
        <v>140</v>
      </c>
      <c r="H40" s="62" t="s">
        <v>25</v>
      </c>
      <c r="I40" s="62" t="s">
        <v>25</v>
      </c>
      <c r="J40" s="122" t="s">
        <v>555</v>
      </c>
      <c r="K40" s="73" t="s">
        <v>556</v>
      </c>
      <c r="L40" s="73"/>
    </row>
    <row r="41" spans="1:74" ht="209.25" customHeight="1" x14ac:dyDescent="0.25">
      <c r="A41" s="75" t="s">
        <v>141</v>
      </c>
      <c r="B41" s="73" t="s">
        <v>142</v>
      </c>
      <c r="C41" s="72" t="s">
        <v>138</v>
      </c>
      <c r="D41" s="72" t="s">
        <v>22</v>
      </c>
      <c r="E41" s="72" t="s">
        <v>5</v>
      </c>
      <c r="F41" s="74" t="s">
        <v>143</v>
      </c>
      <c r="G41" s="74" t="s">
        <v>140</v>
      </c>
      <c r="H41" s="73" t="s">
        <v>25</v>
      </c>
      <c r="I41" s="73" t="s">
        <v>25</v>
      </c>
      <c r="J41" s="119" t="s">
        <v>555</v>
      </c>
      <c r="K41" s="73" t="s">
        <v>556</v>
      </c>
      <c r="L41" s="73"/>
      <c r="M41" s="79"/>
      <c r="N41" s="79"/>
      <c r="O41" s="79"/>
      <c r="P41" s="79"/>
      <c r="Q41" s="79"/>
      <c r="R41" s="79"/>
      <c r="S41" s="79"/>
      <c r="T41" s="79"/>
      <c r="U41" s="79"/>
      <c r="V41" s="79"/>
      <c r="W41" s="79"/>
      <c r="X41" s="79"/>
      <c r="Y41" s="79"/>
      <c r="Z41" s="79"/>
      <c r="AA41" s="79"/>
      <c r="AB41" s="79"/>
      <c r="AC41" s="79"/>
      <c r="AD41" s="79"/>
      <c r="AE41" s="79"/>
      <c r="AF41" s="79"/>
      <c r="AG41" s="79"/>
      <c r="AH41" s="79"/>
      <c r="AI41" s="79"/>
      <c r="AJ41" s="79"/>
      <c r="AK41" s="79"/>
      <c r="AL41" s="79"/>
      <c r="AM41" s="79"/>
      <c r="AN41" s="79"/>
      <c r="AO41" s="79"/>
      <c r="AP41" s="79"/>
      <c r="AQ41" s="79"/>
      <c r="AR41" s="79"/>
      <c r="AS41" s="79"/>
      <c r="AT41" s="79"/>
      <c r="AU41" s="79"/>
      <c r="AV41" s="79"/>
      <c r="AW41" s="79"/>
      <c r="AX41" s="79"/>
      <c r="AY41" s="79"/>
      <c r="AZ41" s="79"/>
      <c r="BA41" s="79"/>
      <c r="BB41" s="79"/>
      <c r="BC41" s="79"/>
      <c r="BD41" s="79"/>
      <c r="BE41" s="79"/>
      <c r="BF41" s="79"/>
      <c r="BG41" s="79"/>
      <c r="BH41" s="79"/>
      <c r="BI41" s="79"/>
      <c r="BJ41" s="79"/>
      <c r="BK41" s="79"/>
      <c r="BL41" s="79"/>
      <c r="BM41" s="79"/>
      <c r="BN41" s="79"/>
      <c r="BO41" s="79"/>
      <c r="BP41" s="79"/>
      <c r="BQ41" s="79"/>
      <c r="BR41" s="79"/>
      <c r="BS41" s="79"/>
      <c r="BT41" s="79"/>
      <c r="BU41" s="79"/>
      <c r="BV41" s="79"/>
    </row>
    <row r="42" spans="1:74" s="48" customFormat="1" ht="303.75" customHeight="1" x14ac:dyDescent="0.3">
      <c r="A42" s="75" t="s">
        <v>144</v>
      </c>
      <c r="B42" s="102" t="s">
        <v>142</v>
      </c>
      <c r="C42" s="55" t="s">
        <v>138</v>
      </c>
      <c r="D42" s="87" t="s">
        <v>46</v>
      </c>
      <c r="E42" s="55" t="s">
        <v>4</v>
      </c>
      <c r="F42" s="56" t="s">
        <v>145</v>
      </c>
      <c r="G42" s="56" t="s">
        <v>547</v>
      </c>
      <c r="H42" s="56" t="s">
        <v>548</v>
      </c>
      <c r="I42" s="67" t="s">
        <v>604</v>
      </c>
      <c r="J42" s="118" t="s">
        <v>557</v>
      </c>
      <c r="K42" s="118" t="s">
        <v>598</v>
      </c>
      <c r="L42" s="57"/>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103"/>
      <c r="BH42" s="103"/>
      <c r="BI42" s="103"/>
      <c r="BJ42" s="103"/>
      <c r="BK42" s="103"/>
      <c r="BL42" s="103"/>
      <c r="BM42" s="103"/>
      <c r="BN42" s="103"/>
      <c r="BO42" s="103"/>
      <c r="BP42" s="103"/>
      <c r="BQ42" s="103"/>
      <c r="BR42" s="103"/>
      <c r="BS42" s="103"/>
      <c r="BT42" s="103"/>
      <c r="BU42" s="103"/>
      <c r="BV42" s="103"/>
    </row>
    <row r="43" spans="1:74" s="48" customFormat="1" ht="240" customHeight="1" x14ac:dyDescent="0.3">
      <c r="A43" s="75" t="s">
        <v>146</v>
      </c>
      <c r="B43" s="64" t="s">
        <v>147</v>
      </c>
      <c r="C43" s="65" t="s">
        <v>138</v>
      </c>
      <c r="D43" s="65" t="s">
        <v>46</v>
      </c>
      <c r="E43" s="55" t="s">
        <v>4</v>
      </c>
      <c r="F43" s="51" t="s">
        <v>148</v>
      </c>
      <c r="G43" s="51" t="s">
        <v>149</v>
      </c>
      <c r="H43" s="62" t="s">
        <v>25</v>
      </c>
      <c r="I43" s="62" t="s">
        <v>25</v>
      </c>
      <c r="J43" s="59" t="s">
        <v>558</v>
      </c>
      <c r="K43" s="49" t="s">
        <v>571</v>
      </c>
      <c r="L43" s="52"/>
      <c r="M43" s="103"/>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AZ43" s="103"/>
      <c r="BA43" s="103"/>
      <c r="BB43" s="103"/>
      <c r="BC43" s="103"/>
      <c r="BD43" s="103"/>
      <c r="BE43" s="103"/>
      <c r="BF43" s="103"/>
      <c r="BG43" s="103"/>
      <c r="BH43" s="103"/>
      <c r="BI43" s="103"/>
      <c r="BJ43" s="103"/>
      <c r="BK43" s="103"/>
      <c r="BL43" s="103"/>
      <c r="BM43" s="103"/>
      <c r="BN43" s="103"/>
      <c r="BO43" s="103"/>
      <c r="BP43" s="103"/>
      <c r="BQ43" s="103"/>
      <c r="BR43" s="103"/>
      <c r="BS43" s="103"/>
      <c r="BT43" s="103"/>
      <c r="BU43" s="103"/>
      <c r="BV43" s="103"/>
    </row>
    <row r="44" spans="1:74" ht="146.25" customHeight="1" x14ac:dyDescent="0.3">
      <c r="A44" s="75" t="s">
        <v>150</v>
      </c>
      <c r="B44" s="62" t="s">
        <v>151</v>
      </c>
      <c r="C44" s="60" t="s">
        <v>152</v>
      </c>
      <c r="D44" s="60" t="s">
        <v>66</v>
      </c>
      <c r="E44" s="60" t="s">
        <v>5</v>
      </c>
      <c r="F44" s="51" t="s">
        <v>153</v>
      </c>
      <c r="G44" s="106" t="s">
        <v>154</v>
      </c>
      <c r="H44" s="62" t="s">
        <v>587</v>
      </c>
      <c r="I44" s="104" t="s">
        <v>588</v>
      </c>
      <c r="J44" s="62" t="s">
        <v>25</v>
      </c>
      <c r="K44" s="49"/>
      <c r="L44" s="52"/>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79"/>
      <c r="BB44" s="79"/>
      <c r="BC44" s="79"/>
      <c r="BD44" s="79"/>
      <c r="BE44" s="79"/>
      <c r="BF44" s="79"/>
      <c r="BG44" s="79"/>
      <c r="BH44" s="79"/>
      <c r="BI44" s="79"/>
      <c r="BJ44" s="79"/>
      <c r="BK44" s="79"/>
      <c r="BL44" s="79"/>
      <c r="BM44" s="79"/>
      <c r="BN44" s="79"/>
      <c r="BO44" s="79"/>
      <c r="BP44" s="79"/>
      <c r="BQ44" s="79"/>
      <c r="BR44" s="79"/>
      <c r="BS44" s="79"/>
      <c r="BT44" s="79"/>
      <c r="BU44" s="79"/>
      <c r="BV44" s="79"/>
    </row>
    <row r="45" spans="1:74" ht="154.5" customHeight="1" x14ac:dyDescent="0.3">
      <c r="A45" s="75" t="s">
        <v>155</v>
      </c>
      <c r="B45" s="67" t="s">
        <v>151</v>
      </c>
      <c r="C45" s="87" t="s">
        <v>152</v>
      </c>
      <c r="D45" s="87" t="s">
        <v>46</v>
      </c>
      <c r="E45" s="105" t="s">
        <v>4</v>
      </c>
      <c r="F45" s="56" t="s">
        <v>156</v>
      </c>
      <c r="G45" s="56" t="s">
        <v>589</v>
      </c>
      <c r="H45" s="67" t="s">
        <v>25</v>
      </c>
      <c r="I45" s="67"/>
      <c r="J45" s="67" t="s">
        <v>25</v>
      </c>
      <c r="K45" s="54"/>
      <c r="L45" s="57"/>
    </row>
    <row r="46" spans="1:74" ht="154.5" customHeight="1" x14ac:dyDescent="0.3">
      <c r="A46" s="75" t="s">
        <v>157</v>
      </c>
      <c r="B46" s="67" t="s">
        <v>151</v>
      </c>
      <c r="C46" s="87" t="s">
        <v>152</v>
      </c>
      <c r="D46" s="87" t="s">
        <v>46</v>
      </c>
      <c r="E46" s="101" t="s">
        <v>4</v>
      </c>
      <c r="F46" s="56" t="s">
        <v>158</v>
      </c>
      <c r="G46" s="56" t="s">
        <v>590</v>
      </c>
      <c r="H46" s="67" t="s">
        <v>25</v>
      </c>
      <c r="I46" s="67"/>
      <c r="J46" s="67" t="s">
        <v>25</v>
      </c>
      <c r="K46" s="54"/>
      <c r="L46" s="57"/>
    </row>
    <row r="47" spans="1:74" ht="154.5" customHeight="1" x14ac:dyDescent="0.3">
      <c r="A47" s="75" t="s">
        <v>159</v>
      </c>
      <c r="B47" s="62" t="s">
        <v>160</v>
      </c>
      <c r="C47" s="60" t="s">
        <v>152</v>
      </c>
      <c r="D47" s="60" t="s">
        <v>66</v>
      </c>
      <c r="E47" s="60" t="s">
        <v>5</v>
      </c>
      <c r="F47" s="51" t="s">
        <v>161</v>
      </c>
      <c r="G47" s="85" t="s">
        <v>162</v>
      </c>
      <c r="H47" s="62" t="s">
        <v>587</v>
      </c>
      <c r="I47" s="104" t="s">
        <v>588</v>
      </c>
      <c r="J47" s="104" t="s">
        <v>25</v>
      </c>
      <c r="K47" s="49"/>
      <c r="L47" s="52"/>
    </row>
    <row r="48" spans="1:74" ht="222.75" customHeight="1" x14ac:dyDescent="0.3">
      <c r="A48" s="75" t="s">
        <v>163</v>
      </c>
      <c r="B48" s="67" t="s">
        <v>160</v>
      </c>
      <c r="C48" s="87" t="s">
        <v>152</v>
      </c>
      <c r="D48" s="87" t="s">
        <v>46</v>
      </c>
      <c r="E48" s="100" t="s">
        <v>4</v>
      </c>
      <c r="F48" s="56" t="s">
        <v>591</v>
      </c>
      <c r="G48" s="56" t="s">
        <v>164</v>
      </c>
      <c r="H48" s="67" t="s">
        <v>25</v>
      </c>
      <c r="I48" s="67"/>
      <c r="J48" s="67" t="s">
        <v>25</v>
      </c>
      <c r="K48" s="54"/>
      <c r="L48" s="57"/>
    </row>
    <row r="49" spans="1:12" ht="222.75" customHeight="1" x14ac:dyDescent="0.3">
      <c r="A49" s="75" t="s">
        <v>165</v>
      </c>
      <c r="B49" s="81" t="s">
        <v>166</v>
      </c>
      <c r="C49" s="60" t="s">
        <v>167</v>
      </c>
      <c r="D49" s="60" t="s">
        <v>66</v>
      </c>
      <c r="E49" s="60" t="s">
        <v>5</v>
      </c>
      <c r="F49" s="51" t="s">
        <v>168</v>
      </c>
      <c r="G49" s="51" t="s">
        <v>169</v>
      </c>
      <c r="H49" s="62" t="s">
        <v>25</v>
      </c>
      <c r="I49" s="109"/>
      <c r="J49" s="62" t="s">
        <v>25</v>
      </c>
      <c r="K49" s="49"/>
      <c r="L49" s="52"/>
    </row>
    <row r="50" spans="1:12" ht="249.75" customHeight="1" x14ac:dyDescent="0.3">
      <c r="A50" s="75" t="s">
        <v>170</v>
      </c>
      <c r="B50" s="81" t="s">
        <v>171</v>
      </c>
      <c r="C50" s="60" t="s">
        <v>172</v>
      </c>
      <c r="D50" s="60" t="s">
        <v>66</v>
      </c>
      <c r="E50" s="66" t="s">
        <v>5</v>
      </c>
      <c r="F50" s="51" t="s">
        <v>173</v>
      </c>
      <c r="G50" s="51" t="s">
        <v>174</v>
      </c>
      <c r="H50" s="62" t="s">
        <v>44</v>
      </c>
      <c r="I50" s="62"/>
      <c r="J50" s="62" t="s">
        <v>25</v>
      </c>
      <c r="K50" s="49"/>
      <c r="L50" s="52"/>
    </row>
    <row r="51" spans="1:12" ht="378.75" customHeight="1" x14ac:dyDescent="0.3">
      <c r="A51" s="75" t="s">
        <v>175</v>
      </c>
      <c r="B51" s="81" t="s">
        <v>171</v>
      </c>
      <c r="C51" s="60" t="s">
        <v>172</v>
      </c>
      <c r="D51" s="60" t="s">
        <v>46</v>
      </c>
      <c r="E51" s="60" t="s">
        <v>4</v>
      </c>
      <c r="F51" s="51" t="s">
        <v>611</v>
      </c>
      <c r="G51" s="58" t="s">
        <v>176</v>
      </c>
      <c r="H51" s="92" t="s">
        <v>25</v>
      </c>
      <c r="I51" s="137" t="s">
        <v>613</v>
      </c>
      <c r="J51" s="120" t="s">
        <v>559</v>
      </c>
      <c r="K51" s="120" t="s">
        <v>612</v>
      </c>
      <c r="L51" s="90"/>
    </row>
    <row r="52" spans="1:12" ht="139.5" customHeight="1" x14ac:dyDescent="0.3">
      <c r="A52" s="75" t="s">
        <v>177</v>
      </c>
      <c r="B52" s="81" t="s">
        <v>171</v>
      </c>
      <c r="C52" s="60" t="s">
        <v>172</v>
      </c>
      <c r="D52" s="60" t="s">
        <v>46</v>
      </c>
      <c r="E52" s="66" t="s">
        <v>4</v>
      </c>
      <c r="F52" s="51" t="s">
        <v>178</v>
      </c>
      <c r="G52" s="51" t="s">
        <v>179</v>
      </c>
      <c r="H52" s="92" t="s">
        <v>25</v>
      </c>
      <c r="I52" s="92"/>
      <c r="J52" s="62" t="s">
        <v>25</v>
      </c>
      <c r="K52" s="89"/>
      <c r="L52" s="90"/>
    </row>
    <row r="53" spans="1:12" ht="409.6" customHeight="1" x14ac:dyDescent="0.3">
      <c r="A53" s="75" t="s">
        <v>180</v>
      </c>
      <c r="B53" s="81" t="s">
        <v>171</v>
      </c>
      <c r="C53" s="60" t="s">
        <v>172</v>
      </c>
      <c r="D53" s="60" t="s">
        <v>41</v>
      </c>
      <c r="E53" s="45" t="s">
        <v>4</v>
      </c>
      <c r="F53" s="51" t="s">
        <v>614</v>
      </c>
      <c r="G53" s="51" t="s">
        <v>615</v>
      </c>
      <c r="H53" s="62" t="s">
        <v>44</v>
      </c>
      <c r="I53" s="137" t="s">
        <v>616</v>
      </c>
      <c r="J53" s="62" t="s">
        <v>25</v>
      </c>
      <c r="K53" s="49"/>
      <c r="L53" s="52"/>
    </row>
    <row r="54" spans="1:12" ht="277.5" customHeight="1" x14ac:dyDescent="0.3">
      <c r="A54" s="75" t="s">
        <v>181</v>
      </c>
      <c r="B54" s="81" t="s">
        <v>182</v>
      </c>
      <c r="C54" s="60" t="s">
        <v>183</v>
      </c>
      <c r="D54" s="60" t="s">
        <v>66</v>
      </c>
      <c r="E54" s="60" t="s">
        <v>5</v>
      </c>
      <c r="F54" s="61" t="s">
        <v>184</v>
      </c>
      <c r="G54" s="51" t="s">
        <v>185</v>
      </c>
      <c r="H54" s="62" t="s">
        <v>25</v>
      </c>
      <c r="I54" s="62"/>
      <c r="J54" s="62" t="s">
        <v>25</v>
      </c>
      <c r="K54" s="49"/>
      <c r="L54" s="52"/>
    </row>
    <row r="55" spans="1:12" ht="409.5" x14ac:dyDescent="0.3">
      <c r="A55" s="75" t="s">
        <v>186</v>
      </c>
      <c r="B55" s="81" t="s">
        <v>182</v>
      </c>
      <c r="C55" s="60" t="s">
        <v>183</v>
      </c>
      <c r="D55" s="60" t="s">
        <v>66</v>
      </c>
      <c r="E55" s="60" t="s">
        <v>5</v>
      </c>
      <c r="F55" s="51" t="s">
        <v>187</v>
      </c>
      <c r="G55" s="51" t="s">
        <v>188</v>
      </c>
      <c r="H55" s="62" t="s">
        <v>25</v>
      </c>
      <c r="I55" s="62"/>
      <c r="J55" s="62" t="s">
        <v>25</v>
      </c>
      <c r="K55" s="49"/>
      <c r="L55" s="52"/>
    </row>
    <row r="56" spans="1:12" ht="396.75" x14ac:dyDescent="0.3">
      <c r="A56" s="75" t="s">
        <v>189</v>
      </c>
      <c r="B56" s="81" t="s">
        <v>182</v>
      </c>
      <c r="C56" s="60" t="s">
        <v>183</v>
      </c>
      <c r="D56" s="60" t="s">
        <v>190</v>
      </c>
      <c r="E56" s="60" t="s">
        <v>5</v>
      </c>
      <c r="F56" s="51" t="s">
        <v>191</v>
      </c>
      <c r="G56" s="51" t="s">
        <v>192</v>
      </c>
      <c r="H56" s="62" t="s">
        <v>25</v>
      </c>
      <c r="I56" s="62"/>
      <c r="J56" s="62" t="s">
        <v>25</v>
      </c>
      <c r="K56" s="49"/>
      <c r="L56" s="52"/>
    </row>
    <row r="57" spans="1:12" ht="204.75" customHeight="1" x14ac:dyDescent="0.3">
      <c r="A57" s="75" t="s">
        <v>193</v>
      </c>
      <c r="B57" s="53" t="s">
        <v>182</v>
      </c>
      <c r="C57" s="63" t="s">
        <v>183</v>
      </c>
      <c r="D57" s="63" t="s">
        <v>22</v>
      </c>
      <c r="E57" s="63" t="s">
        <v>5</v>
      </c>
      <c r="F57" s="50" t="s">
        <v>632</v>
      </c>
      <c r="G57" s="50" t="s">
        <v>188</v>
      </c>
      <c r="H57" s="68" t="s">
        <v>25</v>
      </c>
      <c r="I57" s="68"/>
      <c r="J57" s="68" t="s">
        <v>25</v>
      </c>
      <c r="K57" s="32"/>
      <c r="L57" s="33"/>
    </row>
    <row r="58" spans="1:12" ht="235.5" customHeight="1" x14ac:dyDescent="0.3">
      <c r="A58" s="75" t="s">
        <v>194</v>
      </c>
      <c r="B58" s="81" t="s">
        <v>195</v>
      </c>
      <c r="C58" s="60" t="s">
        <v>183</v>
      </c>
      <c r="D58" s="60" t="s">
        <v>46</v>
      </c>
      <c r="E58" s="66" t="s">
        <v>4</v>
      </c>
      <c r="F58" s="51" t="s">
        <v>196</v>
      </c>
      <c r="G58" s="51" t="s">
        <v>197</v>
      </c>
      <c r="H58" s="62" t="s">
        <v>25</v>
      </c>
      <c r="I58" s="62"/>
      <c r="J58" s="62" t="s">
        <v>25</v>
      </c>
      <c r="K58" s="49"/>
      <c r="L58" s="52"/>
    </row>
    <row r="59" spans="1:12" ht="409.6" customHeight="1" x14ac:dyDescent="0.3">
      <c r="A59" s="75" t="s">
        <v>198</v>
      </c>
      <c r="B59" s="81" t="s">
        <v>195</v>
      </c>
      <c r="C59" s="60" t="s">
        <v>183</v>
      </c>
      <c r="D59" s="60" t="s">
        <v>41</v>
      </c>
      <c r="E59" s="66" t="s">
        <v>5</v>
      </c>
      <c r="F59" s="51" t="s">
        <v>199</v>
      </c>
      <c r="G59" s="51" t="s">
        <v>200</v>
      </c>
      <c r="H59" s="62" t="s">
        <v>25</v>
      </c>
      <c r="I59" s="62"/>
      <c r="J59" s="62" t="s">
        <v>25</v>
      </c>
      <c r="K59" s="49"/>
      <c r="L59" s="52"/>
    </row>
    <row r="60" spans="1:12" ht="409.6" customHeight="1" x14ac:dyDescent="0.3">
      <c r="A60" s="75" t="s">
        <v>201</v>
      </c>
      <c r="B60" s="81" t="s">
        <v>202</v>
      </c>
      <c r="C60" s="60" t="s">
        <v>183</v>
      </c>
      <c r="D60" s="60" t="s">
        <v>66</v>
      </c>
      <c r="E60" s="66" t="s">
        <v>5</v>
      </c>
      <c r="F60" s="51" t="s">
        <v>605</v>
      </c>
      <c r="G60" s="58" t="s">
        <v>203</v>
      </c>
      <c r="H60" s="62" t="s">
        <v>204</v>
      </c>
      <c r="I60" s="104" t="s">
        <v>606</v>
      </c>
      <c r="J60" s="59" t="s">
        <v>560</v>
      </c>
      <c r="K60" s="59" t="s">
        <v>592</v>
      </c>
      <c r="L60" s="52"/>
    </row>
    <row r="61" spans="1:12" ht="262.5" customHeight="1" x14ac:dyDescent="0.3">
      <c r="A61" s="75" t="s">
        <v>205</v>
      </c>
      <c r="B61" s="81" t="s">
        <v>202</v>
      </c>
      <c r="C61" s="60" t="s">
        <v>183</v>
      </c>
      <c r="D61" s="60" t="s">
        <v>66</v>
      </c>
      <c r="E61" s="66" t="s">
        <v>5</v>
      </c>
      <c r="F61" s="51" t="s">
        <v>607</v>
      </c>
      <c r="G61" s="51" t="s">
        <v>188</v>
      </c>
      <c r="H61" s="59" t="s">
        <v>206</v>
      </c>
      <c r="I61" s="135" t="s">
        <v>608</v>
      </c>
      <c r="J61" s="62" t="s">
        <v>188</v>
      </c>
      <c r="K61" s="135" t="s">
        <v>608</v>
      </c>
      <c r="L61" s="52"/>
    </row>
    <row r="62" spans="1:12" ht="409.6" customHeight="1" x14ac:dyDescent="0.3">
      <c r="A62" s="75" t="s">
        <v>207</v>
      </c>
      <c r="B62" s="81" t="s">
        <v>202</v>
      </c>
      <c r="C62" s="60" t="s">
        <v>183</v>
      </c>
      <c r="D62" s="60" t="s">
        <v>66</v>
      </c>
      <c r="E62" s="66" t="s">
        <v>5</v>
      </c>
      <c r="F62" s="51" t="s">
        <v>609</v>
      </c>
      <c r="G62" s="51" t="s">
        <v>188</v>
      </c>
      <c r="H62" s="59" t="s">
        <v>208</v>
      </c>
      <c r="I62" s="104" t="s">
        <v>628</v>
      </c>
      <c r="J62" s="49" t="s">
        <v>188</v>
      </c>
      <c r="K62" s="136" t="s">
        <v>610</v>
      </c>
      <c r="L62" s="52"/>
    </row>
    <row r="63" spans="1:12" ht="399" customHeight="1" x14ac:dyDescent="0.3">
      <c r="A63" s="75" t="s">
        <v>209</v>
      </c>
      <c r="B63" s="81" t="s">
        <v>202</v>
      </c>
      <c r="C63" s="60" t="s">
        <v>183</v>
      </c>
      <c r="D63" s="60" t="s">
        <v>46</v>
      </c>
      <c r="E63" s="66" t="s">
        <v>4</v>
      </c>
      <c r="F63" s="51" t="s">
        <v>210</v>
      </c>
      <c r="G63" s="51" t="s">
        <v>211</v>
      </c>
      <c r="H63" s="59" t="s">
        <v>212</v>
      </c>
      <c r="I63" s="62" t="s">
        <v>213</v>
      </c>
      <c r="J63" s="49" t="s">
        <v>572</v>
      </c>
      <c r="K63" s="49"/>
      <c r="L63" s="52"/>
    </row>
    <row r="64" spans="1:12" ht="408.75" customHeight="1" x14ac:dyDescent="0.3">
      <c r="A64" s="75" t="s">
        <v>214</v>
      </c>
      <c r="B64" s="81" t="s">
        <v>215</v>
      </c>
      <c r="C64" s="60" t="s">
        <v>183</v>
      </c>
      <c r="D64" s="60" t="s">
        <v>46</v>
      </c>
      <c r="E64" s="66" t="s">
        <v>5</v>
      </c>
      <c r="F64" s="51" t="s">
        <v>216</v>
      </c>
      <c r="G64" s="51" t="s">
        <v>217</v>
      </c>
      <c r="H64" s="62" t="s">
        <v>25</v>
      </c>
      <c r="I64" s="62"/>
      <c r="J64" s="62" t="s">
        <v>25</v>
      </c>
      <c r="K64" s="49"/>
      <c r="L64" s="52"/>
    </row>
    <row r="65" spans="1:12" ht="164.25" customHeight="1" x14ac:dyDescent="0.3">
      <c r="A65" s="75" t="s">
        <v>218</v>
      </c>
      <c r="B65" s="81" t="s">
        <v>166</v>
      </c>
      <c r="C65" s="60" t="s">
        <v>219</v>
      </c>
      <c r="D65" s="60" t="s">
        <v>66</v>
      </c>
      <c r="E65" s="60" t="s">
        <v>5</v>
      </c>
      <c r="F65" s="51" t="s">
        <v>220</v>
      </c>
      <c r="G65" s="51" t="s">
        <v>221</v>
      </c>
      <c r="H65" s="62" t="s">
        <v>25</v>
      </c>
      <c r="I65" s="62"/>
      <c r="J65" s="62" t="s">
        <v>25</v>
      </c>
      <c r="K65" s="49"/>
      <c r="L65" s="52"/>
    </row>
    <row r="66" spans="1:12" ht="171" customHeight="1" x14ac:dyDescent="0.3">
      <c r="A66" s="75" t="s">
        <v>222</v>
      </c>
      <c r="B66" s="81" t="s">
        <v>223</v>
      </c>
      <c r="C66" s="60" t="s">
        <v>219</v>
      </c>
      <c r="D66" s="60" t="s">
        <v>66</v>
      </c>
      <c r="E66" s="60" t="s">
        <v>5</v>
      </c>
      <c r="F66" s="51" t="s">
        <v>224</v>
      </c>
      <c r="G66" s="51" t="s">
        <v>225</v>
      </c>
      <c r="H66" s="62" t="s">
        <v>25</v>
      </c>
      <c r="I66" s="62"/>
      <c r="J66" s="62" t="s">
        <v>25</v>
      </c>
      <c r="K66" s="49"/>
      <c r="L66" s="52"/>
    </row>
    <row r="67" spans="1:12" ht="333.75" customHeight="1" x14ac:dyDescent="0.3">
      <c r="A67" s="75" t="s">
        <v>226</v>
      </c>
      <c r="B67" s="81"/>
      <c r="C67" s="60"/>
      <c r="D67" s="60" t="s">
        <v>41</v>
      </c>
      <c r="E67" s="66" t="s">
        <v>4</v>
      </c>
      <c r="F67" s="51" t="s">
        <v>617</v>
      </c>
      <c r="G67" s="51" t="s">
        <v>227</v>
      </c>
      <c r="H67" s="62" t="s">
        <v>25</v>
      </c>
      <c r="I67" s="62"/>
      <c r="J67" s="62" t="s">
        <v>25</v>
      </c>
      <c r="K67" s="49"/>
      <c r="L67" s="52"/>
    </row>
    <row r="68" spans="1:12" ht="409.6" customHeight="1" x14ac:dyDescent="0.3">
      <c r="A68" s="75" t="s">
        <v>228</v>
      </c>
      <c r="B68" s="81" t="s">
        <v>229</v>
      </c>
      <c r="C68" s="60" t="s">
        <v>219</v>
      </c>
      <c r="D68" s="60" t="s">
        <v>41</v>
      </c>
      <c r="E68" s="66" t="s">
        <v>5</v>
      </c>
      <c r="F68" s="51" t="s">
        <v>230</v>
      </c>
      <c r="G68" s="51" t="s">
        <v>231</v>
      </c>
      <c r="H68" s="62" t="s">
        <v>25</v>
      </c>
      <c r="I68" s="62"/>
      <c r="J68" s="62" t="s">
        <v>25</v>
      </c>
      <c r="K68" s="49"/>
      <c r="L68" s="52"/>
    </row>
    <row r="69" spans="1:12" ht="409.6" customHeight="1" x14ac:dyDescent="0.3">
      <c r="A69" s="75" t="s">
        <v>232</v>
      </c>
      <c r="B69" s="81" t="s">
        <v>229</v>
      </c>
      <c r="C69" s="60" t="s">
        <v>219</v>
      </c>
      <c r="D69" s="60" t="s">
        <v>46</v>
      </c>
      <c r="E69" s="66" t="s">
        <v>4</v>
      </c>
      <c r="F69" s="51" t="s">
        <v>233</v>
      </c>
      <c r="G69" s="51" t="s">
        <v>234</v>
      </c>
      <c r="H69" s="62" t="s">
        <v>25</v>
      </c>
      <c r="I69" s="62"/>
      <c r="J69" s="59" t="s">
        <v>561</v>
      </c>
      <c r="K69" s="59" t="s">
        <v>562</v>
      </c>
      <c r="L69" s="52"/>
    </row>
    <row r="70" spans="1:12" ht="279.75" customHeight="1" x14ac:dyDescent="0.3">
      <c r="A70" s="75" t="s">
        <v>235</v>
      </c>
      <c r="B70" s="81" t="s">
        <v>236</v>
      </c>
      <c r="C70" s="60" t="s">
        <v>219</v>
      </c>
      <c r="D70" s="60" t="s">
        <v>190</v>
      </c>
      <c r="E70" s="66" t="s">
        <v>5</v>
      </c>
      <c r="F70" s="51" t="s">
        <v>237</v>
      </c>
      <c r="G70" s="51" t="s">
        <v>238</v>
      </c>
      <c r="H70" s="62" t="s">
        <v>25</v>
      </c>
      <c r="I70" s="62"/>
      <c r="J70" s="62" t="s">
        <v>25</v>
      </c>
      <c r="K70" s="49"/>
      <c r="L70" s="52"/>
    </row>
    <row r="71" spans="1:12" ht="409.6" customHeight="1" x14ac:dyDescent="0.3">
      <c r="A71" s="75" t="s">
        <v>239</v>
      </c>
      <c r="B71" s="81" t="s">
        <v>236</v>
      </c>
      <c r="C71" s="60" t="s">
        <v>219</v>
      </c>
      <c r="D71" s="60" t="s">
        <v>41</v>
      </c>
      <c r="E71" s="66" t="s">
        <v>5</v>
      </c>
      <c r="F71" s="51" t="s">
        <v>240</v>
      </c>
      <c r="G71" s="51" t="s">
        <v>241</v>
      </c>
      <c r="H71" s="62" t="s">
        <v>25</v>
      </c>
      <c r="I71" s="62"/>
      <c r="J71" s="62" t="s">
        <v>25</v>
      </c>
      <c r="K71" s="49"/>
      <c r="L71" s="52"/>
    </row>
    <row r="72" spans="1:12" ht="409.5" x14ac:dyDescent="0.3">
      <c r="A72" s="75" t="s">
        <v>242</v>
      </c>
      <c r="B72" s="81" t="s">
        <v>243</v>
      </c>
      <c r="C72" s="60" t="s">
        <v>219</v>
      </c>
      <c r="D72" s="60" t="s">
        <v>41</v>
      </c>
      <c r="E72" s="66" t="s">
        <v>5</v>
      </c>
      <c r="F72" s="51" t="s">
        <v>244</v>
      </c>
      <c r="G72" s="58" t="s">
        <v>245</v>
      </c>
      <c r="H72" s="62" t="s">
        <v>25</v>
      </c>
      <c r="I72" s="62"/>
      <c r="J72" s="62" t="s">
        <v>25</v>
      </c>
      <c r="K72" s="49"/>
      <c r="L72" s="52"/>
    </row>
    <row r="73" spans="1:12" ht="139.5" customHeight="1" x14ac:dyDescent="0.3">
      <c r="A73" s="75" t="s">
        <v>246</v>
      </c>
      <c r="B73" s="81" t="s">
        <v>243</v>
      </c>
      <c r="C73" s="60" t="s">
        <v>219</v>
      </c>
      <c r="D73" s="60" t="s">
        <v>46</v>
      </c>
      <c r="E73" s="66" t="s">
        <v>4</v>
      </c>
      <c r="F73" s="51" t="s">
        <v>247</v>
      </c>
      <c r="G73" s="51" t="s">
        <v>248</v>
      </c>
      <c r="H73" s="62" t="s">
        <v>25</v>
      </c>
      <c r="I73" s="62"/>
      <c r="J73" s="62" t="s">
        <v>25</v>
      </c>
      <c r="K73" s="49"/>
      <c r="L73" s="52"/>
    </row>
    <row r="74" spans="1:12" ht="409.6" customHeight="1" x14ac:dyDescent="0.3">
      <c r="A74" s="75" t="s">
        <v>249</v>
      </c>
      <c r="B74" s="81" t="s">
        <v>166</v>
      </c>
      <c r="C74" s="60" t="s">
        <v>219</v>
      </c>
      <c r="D74" s="60" t="s">
        <v>41</v>
      </c>
      <c r="E74" s="66" t="s">
        <v>5</v>
      </c>
      <c r="F74" s="51" t="s">
        <v>250</v>
      </c>
      <c r="G74" s="58" t="s">
        <v>251</v>
      </c>
      <c r="H74" s="62" t="s">
        <v>25</v>
      </c>
      <c r="I74" s="62"/>
      <c r="J74" s="62" t="s">
        <v>25</v>
      </c>
      <c r="K74" s="49"/>
      <c r="L74" s="52"/>
    </row>
    <row r="75" spans="1:12" ht="237" customHeight="1" x14ac:dyDescent="0.3">
      <c r="A75" s="75" t="s">
        <v>252</v>
      </c>
      <c r="B75" s="81" t="s">
        <v>166</v>
      </c>
      <c r="C75" s="60" t="s">
        <v>219</v>
      </c>
      <c r="D75" s="60" t="s">
        <v>46</v>
      </c>
      <c r="E75" s="66" t="s">
        <v>4</v>
      </c>
      <c r="F75" s="51" t="s">
        <v>253</v>
      </c>
      <c r="G75" s="51" t="s">
        <v>254</v>
      </c>
      <c r="H75" s="62" t="s">
        <v>25</v>
      </c>
      <c r="I75" s="62"/>
      <c r="J75" s="62" t="s">
        <v>25</v>
      </c>
      <c r="K75" s="49"/>
      <c r="L75" s="52"/>
    </row>
    <row r="76" spans="1:12" ht="409.5" x14ac:dyDescent="0.3">
      <c r="A76" s="75" t="s">
        <v>255</v>
      </c>
      <c r="B76" s="81" t="s">
        <v>215</v>
      </c>
      <c r="C76" s="60" t="s">
        <v>219</v>
      </c>
      <c r="D76" s="60" t="s">
        <v>41</v>
      </c>
      <c r="E76" s="66" t="s">
        <v>5</v>
      </c>
      <c r="F76" s="51" t="s">
        <v>256</v>
      </c>
      <c r="G76" s="51" t="s">
        <v>257</v>
      </c>
      <c r="H76" s="62" t="s">
        <v>25</v>
      </c>
      <c r="I76" s="62"/>
      <c r="J76" s="62" t="s">
        <v>25</v>
      </c>
      <c r="K76" s="49"/>
      <c r="L76" s="52"/>
    </row>
    <row r="77" spans="1:12" ht="136.5" customHeight="1" x14ac:dyDescent="0.3">
      <c r="A77" s="75" t="s">
        <v>258</v>
      </c>
      <c r="B77" s="81" t="s">
        <v>215</v>
      </c>
      <c r="C77" s="60" t="s">
        <v>219</v>
      </c>
      <c r="D77" s="60" t="s">
        <v>46</v>
      </c>
      <c r="E77" s="66" t="s">
        <v>4</v>
      </c>
      <c r="F77" s="51" t="s">
        <v>259</v>
      </c>
      <c r="G77" s="51" t="s">
        <v>260</v>
      </c>
      <c r="H77" s="62" t="s">
        <v>25</v>
      </c>
      <c r="I77" s="62"/>
      <c r="J77" s="59" t="s">
        <v>597</v>
      </c>
      <c r="K77" s="49"/>
      <c r="L77" s="52"/>
    </row>
    <row r="78" spans="1:12" s="79" customFormat="1" ht="60.75" customHeight="1" x14ac:dyDescent="0.3">
      <c r="A78" s="75" t="s">
        <v>261</v>
      </c>
      <c r="B78" s="81"/>
      <c r="C78" s="60"/>
      <c r="D78" s="60" t="s">
        <v>190</v>
      </c>
      <c r="E78" s="60" t="s">
        <v>5</v>
      </c>
      <c r="F78" s="51" t="s">
        <v>262</v>
      </c>
      <c r="G78" s="51" t="s">
        <v>263</v>
      </c>
      <c r="H78" s="62" t="s">
        <v>25</v>
      </c>
      <c r="I78" s="62"/>
      <c r="J78" s="59" t="s">
        <v>597</v>
      </c>
      <c r="K78" s="49"/>
      <c r="L78" s="52"/>
    </row>
    <row r="79" spans="1:12" ht="207" customHeight="1" x14ac:dyDescent="0.3">
      <c r="A79" s="75" t="s">
        <v>264</v>
      </c>
      <c r="B79" s="95" t="s">
        <v>265</v>
      </c>
      <c r="C79" s="60" t="s">
        <v>266</v>
      </c>
      <c r="D79" s="60" t="s">
        <v>22</v>
      </c>
      <c r="E79" s="60" t="s">
        <v>5</v>
      </c>
      <c r="F79" s="81" t="s">
        <v>267</v>
      </c>
      <c r="G79" s="81" t="s">
        <v>268</v>
      </c>
      <c r="H79" s="62" t="s">
        <v>25</v>
      </c>
      <c r="I79" s="62"/>
      <c r="J79" s="59" t="s">
        <v>597</v>
      </c>
      <c r="K79" s="49"/>
      <c r="L79" s="52"/>
    </row>
    <row r="80" spans="1:12" ht="138" x14ac:dyDescent="0.3">
      <c r="A80" s="75" t="s">
        <v>269</v>
      </c>
      <c r="B80" s="95"/>
      <c r="C80" s="60"/>
      <c r="D80" s="60" t="s">
        <v>190</v>
      </c>
      <c r="E80" s="60" t="s">
        <v>5</v>
      </c>
      <c r="F80" s="59" t="s">
        <v>270</v>
      </c>
      <c r="G80" s="81" t="s">
        <v>593</v>
      </c>
      <c r="H80" s="62" t="s">
        <v>25</v>
      </c>
      <c r="I80" s="62"/>
      <c r="J80" s="59" t="s">
        <v>597</v>
      </c>
      <c r="K80" s="49"/>
      <c r="L80" s="52"/>
    </row>
    <row r="81" spans="1:12" ht="207" x14ac:dyDescent="0.3">
      <c r="A81" s="113" t="s">
        <v>271</v>
      </c>
      <c r="B81" s="114" t="s">
        <v>265</v>
      </c>
      <c r="C81" s="66" t="s">
        <v>266</v>
      </c>
      <c r="D81" s="66" t="s">
        <v>66</v>
      </c>
      <c r="E81" s="66" t="s">
        <v>5</v>
      </c>
      <c r="F81" s="115" t="s">
        <v>626</v>
      </c>
      <c r="G81" s="115" t="s">
        <v>594</v>
      </c>
      <c r="H81" s="92" t="s">
        <v>44</v>
      </c>
      <c r="I81" s="92"/>
      <c r="J81" s="59" t="s">
        <v>597</v>
      </c>
      <c r="K81" s="89"/>
      <c r="L81" s="90"/>
    </row>
    <row r="82" spans="1:12" ht="273" customHeight="1" x14ac:dyDescent="0.3">
      <c r="A82" s="116" t="s">
        <v>272</v>
      </c>
      <c r="B82" s="117" t="s">
        <v>265</v>
      </c>
      <c r="C82" s="116" t="s">
        <v>273</v>
      </c>
      <c r="D82" s="116" t="s">
        <v>66</v>
      </c>
      <c r="E82" s="63" t="s">
        <v>5</v>
      </c>
      <c r="F82" s="116" t="s">
        <v>625</v>
      </c>
      <c r="G82" s="53" t="s">
        <v>594</v>
      </c>
      <c r="H82" s="68" t="s">
        <v>25</v>
      </c>
      <c r="I82" s="68"/>
      <c r="J82" s="116" t="s">
        <v>596</v>
      </c>
      <c r="K82" s="32"/>
      <c r="L82" s="32"/>
    </row>
    <row r="83" spans="1:12" ht="345" customHeight="1" x14ac:dyDescent="0.3">
      <c r="A83" s="125">
        <v>75</v>
      </c>
      <c r="B83" s="126" t="s">
        <v>105</v>
      </c>
      <c r="C83" s="127" t="s">
        <v>65</v>
      </c>
      <c r="D83" s="127" t="s">
        <v>573</v>
      </c>
      <c r="E83" s="128" t="s">
        <v>5</v>
      </c>
      <c r="F83" s="125" t="s">
        <v>595</v>
      </c>
      <c r="G83" s="125" t="s">
        <v>574</v>
      </c>
      <c r="H83" s="129" t="s">
        <v>563</v>
      </c>
      <c r="I83" s="129"/>
      <c r="J83" s="123" t="s">
        <v>575</v>
      </c>
      <c r="K83" s="124"/>
      <c r="L83" s="124"/>
    </row>
    <row r="84" spans="1:12" ht="327.75" x14ac:dyDescent="0.3">
      <c r="A84" s="130">
        <v>76</v>
      </c>
      <c r="B84" s="126" t="s">
        <v>160</v>
      </c>
      <c r="C84" s="127" t="s">
        <v>152</v>
      </c>
      <c r="D84" s="127" t="s">
        <v>22</v>
      </c>
      <c r="E84" s="128" t="s">
        <v>5</v>
      </c>
      <c r="F84" s="130" t="s">
        <v>599</v>
      </c>
      <c r="G84" s="131" t="s">
        <v>576</v>
      </c>
      <c r="H84" s="132"/>
      <c r="I84" s="133"/>
      <c r="J84" s="133" t="s">
        <v>564</v>
      </c>
      <c r="K84" s="133"/>
      <c r="L84" s="133"/>
    </row>
    <row r="85" spans="1:12" ht="210" customHeight="1" x14ac:dyDescent="0.25">
      <c r="A85" s="138">
        <v>77</v>
      </c>
      <c r="B85" s="139" t="s">
        <v>182</v>
      </c>
      <c r="C85" s="140" t="s">
        <v>183</v>
      </c>
      <c r="D85" s="140" t="s">
        <v>46</v>
      </c>
      <c r="E85" s="138" t="s">
        <v>5</v>
      </c>
      <c r="F85" s="143" t="s">
        <v>618</v>
      </c>
      <c r="G85" s="144" t="s">
        <v>620</v>
      </c>
      <c r="H85" s="145"/>
      <c r="I85" s="145"/>
      <c r="J85" s="146"/>
      <c r="K85" s="146"/>
      <c r="L85" s="146"/>
    </row>
    <row r="86" spans="1:12" ht="409.5" x14ac:dyDescent="0.25">
      <c r="A86" s="141">
        <v>78</v>
      </c>
      <c r="B86" s="139" t="s">
        <v>182</v>
      </c>
      <c r="C86" s="140" t="s">
        <v>183</v>
      </c>
      <c r="D86" s="140" t="s">
        <v>41</v>
      </c>
      <c r="E86" s="142" t="s">
        <v>5</v>
      </c>
      <c r="F86" s="143" t="s">
        <v>619</v>
      </c>
      <c r="G86" s="144" t="s">
        <v>621</v>
      </c>
      <c r="H86" s="145"/>
      <c r="I86" s="145"/>
      <c r="J86" s="146"/>
      <c r="K86" s="146"/>
      <c r="L86" s="146"/>
    </row>
  </sheetData>
  <mergeCells count="3">
    <mergeCell ref="A3:C3"/>
    <mergeCell ref="D3:F3"/>
    <mergeCell ref="A5:B6"/>
  </mergeCells>
  <phoneticPr fontId="16" type="noConversion"/>
  <conditionalFormatting sqref="E1:E18 D17">
    <cfRule type="containsText" dxfId="2" priority="10" operator="containsText" text="tak">
      <formula>NOT(ISERROR(SEARCH("tak",D1)))</formula>
    </cfRule>
  </conditionalFormatting>
  <conditionalFormatting sqref="E19:E80">
    <cfRule type="containsText" dxfId="1" priority="4" operator="containsText" text="tak">
      <formula>NOT(ISERROR(SEARCH("tak",E19)))</formula>
    </cfRule>
  </conditionalFormatting>
  <conditionalFormatting sqref="E81:E1048576">
    <cfRule type="containsText" dxfId="0" priority="1" operator="containsText" text="tak">
      <formula>NOT(ISERROR(SEARCH("tak",E81)))</formula>
    </cfRule>
  </conditionalFormatting>
  <pageMargins left="0.25" right="0.25" top="0.75" bottom="0.75" header="0.3" footer="0.3"/>
  <pageSetup paperSize="8" scale="16" fitToHeight="0" orientation="landscape" r:id="rId1"/>
  <drawing r:id="rId2"/>
  <tableParts count="1">
    <tablePart r:id="rId3"/>
  </tableParts>
  <extLst>
    <ext xmlns:x14="http://schemas.microsoft.com/office/spreadsheetml/2009/9/main" uri="{CCE6A557-97BC-4b89-ADB6-D9C93CAAB3DF}">
      <x14:dataValidations xmlns:xm="http://schemas.microsoft.com/office/excel/2006/main" count="5">
        <x14:dataValidation type="list" allowBlank="1" showInputMessage="1" showErrorMessage="1" xr:uid="{1D07C849-2B42-49E1-950C-5A05781893FC}">
          <x14:formula1>
            <xm:f>listy!$F$2:$F$17</xm:f>
          </x14:formula1>
          <xm:sqref>E3:E6 D3:D4</xm:sqref>
        </x14:dataValidation>
        <x14:dataValidation type="list" allowBlank="1" showInputMessage="1" showErrorMessage="1" xr:uid="{09841337-8B31-4B15-97E8-C32267B956BA}">
          <x14:formula1>
            <xm:f>listy!$D$2:$D$7</xm:f>
          </x14:formula1>
          <xm:sqref>C17 D9:D16 D20:D37 D43 D40:D41 D18 D79:D82</xm:sqref>
        </x14:dataValidation>
        <x14:dataValidation type="list" allowBlank="1" showInputMessage="1" showErrorMessage="1" xr:uid="{5D7183EF-0D08-4DEF-AF86-1A31AECC6C34}">
          <x14:formula1>
            <xm:f>listy!$A$2:$A$39</xm:f>
          </x14:formula1>
          <xm:sqref>B9:B16 B37 B43 B40:B41 B18 B20:B35 B79:B82</xm:sqref>
        </x14:dataValidation>
        <x14:dataValidation type="list" allowBlank="1" showInputMessage="1" showErrorMessage="1" xr:uid="{199EA1F0-081A-4808-996D-3C2067E5433D}">
          <x14:formula1>
            <xm:f>OFFSET(listy!$I$1,MATCH($D$3,ListaRob,0),0,COUNTIF(ListaRob,$D$3),1)</xm:f>
          </x14:formula1>
          <xm:sqref>B17 C9:C16 C37 C43 C40:C41 C18 C20:C35 C79:C82</xm:sqref>
        </x14:dataValidation>
        <x14:dataValidation type="list" allowBlank="1" showInputMessage="1" showErrorMessage="1" xr:uid="{4E1EC77D-CCE5-45C5-8FDE-15AF3DC6B928}">
          <x14:formula1>
            <xm:f>listy!$K$2:$K$3</xm:f>
          </x14:formula1>
          <xm:sqref>D17 E9:E18 E20:E37 E40:E41 E79:E82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06013D-66C9-4FDF-A01F-0D3B07460020}">
  <sheetPr>
    <pageSetUpPr fitToPage="1"/>
  </sheetPr>
  <dimension ref="A1:M18"/>
  <sheetViews>
    <sheetView topLeftCell="A21" workbookViewId="0">
      <selection activeCell="E47" sqref="E47"/>
    </sheetView>
  </sheetViews>
  <sheetFormatPr defaultColWidth="8.7109375" defaultRowHeight="15" x14ac:dyDescent="0.25"/>
  <cols>
    <col min="1" max="1" width="14.5703125" style="12" customWidth="1"/>
    <col min="2" max="2" width="8.7109375" style="12"/>
    <col min="3" max="3" width="20.7109375" style="12" customWidth="1"/>
    <col min="4" max="4" width="8.7109375" style="12"/>
    <col min="5" max="5" width="18.42578125" style="12" customWidth="1"/>
    <col min="6" max="13" width="18.7109375" style="12" customWidth="1"/>
    <col min="14" max="16384" width="8.7109375" style="12"/>
  </cols>
  <sheetData>
    <row r="1" spans="1:13" x14ac:dyDescent="0.25">
      <c r="A1" s="17" t="s">
        <v>274</v>
      </c>
    </row>
    <row r="2" spans="1:13" ht="24" customHeight="1" x14ac:dyDescent="0.25">
      <c r="A2" s="155" t="s">
        <v>275</v>
      </c>
      <c r="B2" s="155" t="s">
        <v>276</v>
      </c>
      <c r="C2" s="155" t="s">
        <v>277</v>
      </c>
      <c r="D2" s="155" t="s">
        <v>278</v>
      </c>
      <c r="E2" s="155" t="s">
        <v>279</v>
      </c>
      <c r="F2" s="155" t="s">
        <v>280</v>
      </c>
      <c r="G2" s="155" t="s">
        <v>281</v>
      </c>
      <c r="H2" s="155"/>
      <c r="I2" s="155" t="s">
        <v>282</v>
      </c>
      <c r="J2" s="155" t="s">
        <v>283</v>
      </c>
      <c r="K2" s="155"/>
      <c r="L2" s="155" t="s">
        <v>284</v>
      </c>
      <c r="M2" s="155" t="s">
        <v>285</v>
      </c>
    </row>
    <row r="3" spans="1:13" ht="60" x14ac:dyDescent="0.25">
      <c r="A3" s="156"/>
      <c r="B3" s="156"/>
      <c r="C3" s="156"/>
      <c r="D3" s="156"/>
      <c r="E3" s="156"/>
      <c r="F3" s="156"/>
      <c r="G3" s="16" t="s">
        <v>286</v>
      </c>
      <c r="H3" s="16" t="s">
        <v>287</v>
      </c>
      <c r="I3" s="155"/>
      <c r="J3" s="16" t="s">
        <v>288</v>
      </c>
      <c r="K3" s="16" t="s">
        <v>289</v>
      </c>
      <c r="L3" s="155"/>
      <c r="M3" s="155"/>
    </row>
    <row r="4" spans="1:13" x14ac:dyDescent="0.25">
      <c r="A4" s="18">
        <v>1</v>
      </c>
      <c r="B4" s="18">
        <v>1</v>
      </c>
      <c r="C4" s="18" t="s">
        <v>290</v>
      </c>
      <c r="D4" s="18" t="s">
        <v>291</v>
      </c>
      <c r="E4" s="18" t="s">
        <v>292</v>
      </c>
      <c r="F4" s="20">
        <f t="shared" ref="F4:F18" si="0">G4+H4</f>
        <v>214976615</v>
      </c>
      <c r="G4" s="21">
        <v>180354116</v>
      </c>
      <c r="H4" s="21">
        <v>34622499</v>
      </c>
      <c r="I4" s="22">
        <f t="shared" ref="I4:I18" si="1">J4+K4</f>
        <v>37937050</v>
      </c>
      <c r="J4" s="21">
        <v>18968525</v>
      </c>
      <c r="K4" s="21">
        <v>18968525</v>
      </c>
      <c r="L4" s="22">
        <f t="shared" ref="L4:L18" si="2">F4+I4</f>
        <v>252913665</v>
      </c>
      <c r="M4" s="23">
        <f t="shared" ref="M4:M18" si="3">F4/L4</f>
        <v>0.84999999901152035</v>
      </c>
    </row>
    <row r="5" spans="1:13" x14ac:dyDescent="0.25">
      <c r="A5" s="18">
        <v>2</v>
      </c>
      <c r="B5" s="18">
        <v>2</v>
      </c>
      <c r="C5" s="18" t="s">
        <v>290</v>
      </c>
      <c r="D5" s="18" t="s">
        <v>291</v>
      </c>
      <c r="E5" s="18" t="s">
        <v>292</v>
      </c>
      <c r="F5" s="20">
        <f t="shared" si="0"/>
        <v>354800000</v>
      </c>
      <c r="G5" s="24">
        <v>297658611</v>
      </c>
      <c r="H5" s="24">
        <v>57141389</v>
      </c>
      <c r="I5" s="22">
        <f t="shared" si="1"/>
        <v>62611765</v>
      </c>
      <c r="J5" s="24">
        <v>47000000</v>
      </c>
      <c r="K5" s="24">
        <v>15611765</v>
      </c>
      <c r="L5" s="22">
        <f t="shared" si="2"/>
        <v>417411765</v>
      </c>
      <c r="M5" s="23">
        <f t="shared" si="3"/>
        <v>0.84999999940107107</v>
      </c>
    </row>
    <row r="6" spans="1:13" x14ac:dyDescent="0.25">
      <c r="A6" s="18">
        <v>2</v>
      </c>
      <c r="B6" s="18">
        <v>3</v>
      </c>
      <c r="C6" s="18" t="s">
        <v>293</v>
      </c>
      <c r="D6" s="18" t="s">
        <v>291</v>
      </c>
      <c r="E6" s="18" t="s">
        <v>292</v>
      </c>
      <c r="F6" s="20">
        <f t="shared" si="0"/>
        <v>50000000</v>
      </c>
      <c r="G6" s="24">
        <v>41947380</v>
      </c>
      <c r="H6" s="24">
        <v>8052620</v>
      </c>
      <c r="I6" s="22">
        <f t="shared" si="1"/>
        <v>8823530</v>
      </c>
      <c r="J6" s="24">
        <v>8823530</v>
      </c>
      <c r="K6" s="20">
        <v>0</v>
      </c>
      <c r="L6" s="22">
        <f t="shared" si="2"/>
        <v>58823530</v>
      </c>
      <c r="M6" s="23">
        <f t="shared" si="3"/>
        <v>0.84999999150000005</v>
      </c>
    </row>
    <row r="7" spans="1:13" x14ac:dyDescent="0.25">
      <c r="A7" s="18">
        <v>3</v>
      </c>
      <c r="B7" s="18">
        <v>4</v>
      </c>
      <c r="C7" s="18" t="s">
        <v>293</v>
      </c>
      <c r="D7" s="18" t="s">
        <v>291</v>
      </c>
      <c r="E7" s="18" t="s">
        <v>292</v>
      </c>
      <c r="F7" s="20">
        <f t="shared" si="0"/>
        <v>140000000</v>
      </c>
      <c r="G7" s="24">
        <v>117452665</v>
      </c>
      <c r="H7" s="24">
        <v>22547335</v>
      </c>
      <c r="I7" s="22">
        <f t="shared" si="1"/>
        <v>24705883</v>
      </c>
      <c r="J7" s="24">
        <v>24705883</v>
      </c>
      <c r="K7" s="20">
        <v>0</v>
      </c>
      <c r="L7" s="22">
        <f t="shared" si="2"/>
        <v>164705883</v>
      </c>
      <c r="M7" s="23">
        <f t="shared" si="3"/>
        <v>0.84999999666071435</v>
      </c>
    </row>
    <row r="8" spans="1:13" x14ac:dyDescent="0.25">
      <c r="A8" s="18">
        <v>4</v>
      </c>
      <c r="B8" s="18">
        <v>5</v>
      </c>
      <c r="C8" s="18" t="s">
        <v>290</v>
      </c>
      <c r="D8" s="18" t="s">
        <v>291</v>
      </c>
      <c r="E8" s="18" t="s">
        <v>292</v>
      </c>
      <c r="F8" s="20">
        <f t="shared" si="0"/>
        <v>104500000</v>
      </c>
      <c r="G8" s="24">
        <v>87670025</v>
      </c>
      <c r="H8" s="24">
        <v>16829975</v>
      </c>
      <c r="I8" s="22">
        <f t="shared" si="1"/>
        <v>18441177</v>
      </c>
      <c r="J8" s="24">
        <v>15675000</v>
      </c>
      <c r="K8" s="24">
        <v>2766177</v>
      </c>
      <c r="L8" s="22">
        <f t="shared" si="2"/>
        <v>122941177</v>
      </c>
      <c r="M8" s="23">
        <f t="shared" si="3"/>
        <v>0.8499999963397129</v>
      </c>
    </row>
    <row r="9" spans="1:13" x14ac:dyDescent="0.25">
      <c r="A9" s="18">
        <v>5</v>
      </c>
      <c r="B9" s="18">
        <v>6</v>
      </c>
      <c r="C9" s="18" t="s">
        <v>290</v>
      </c>
      <c r="D9" s="18" t="s">
        <v>291</v>
      </c>
      <c r="E9" s="18" t="s">
        <v>292</v>
      </c>
      <c r="F9" s="20">
        <f t="shared" si="0"/>
        <v>145160862</v>
      </c>
      <c r="G9" s="24">
        <v>121782358</v>
      </c>
      <c r="H9" s="24">
        <v>23378504</v>
      </c>
      <c r="I9" s="22">
        <f t="shared" si="1"/>
        <v>25616623</v>
      </c>
      <c r="J9" s="24">
        <v>20000000</v>
      </c>
      <c r="K9" s="24">
        <v>5616623</v>
      </c>
      <c r="L9" s="22">
        <f t="shared" si="2"/>
        <v>170777485</v>
      </c>
      <c r="M9" s="23">
        <f t="shared" si="3"/>
        <v>0.84999999853610675</v>
      </c>
    </row>
    <row r="10" spans="1:13" x14ac:dyDescent="0.25">
      <c r="A10" s="18">
        <v>4</v>
      </c>
      <c r="B10" s="18">
        <v>7</v>
      </c>
      <c r="C10" s="18" t="s">
        <v>290</v>
      </c>
      <c r="D10" s="18" t="s">
        <v>294</v>
      </c>
      <c r="E10" s="18" t="s">
        <v>292</v>
      </c>
      <c r="F10" s="20">
        <f t="shared" si="0"/>
        <v>32914693</v>
      </c>
      <c r="G10" s="24">
        <v>26801307</v>
      </c>
      <c r="H10" s="24">
        <v>6113386</v>
      </c>
      <c r="I10" s="22">
        <f t="shared" si="1"/>
        <v>5808476</v>
      </c>
      <c r="J10" s="24">
        <v>4840396</v>
      </c>
      <c r="K10" s="24">
        <v>968080</v>
      </c>
      <c r="L10" s="22">
        <f t="shared" si="2"/>
        <v>38723169</v>
      </c>
      <c r="M10" s="23">
        <f t="shared" si="3"/>
        <v>0.84999998321418369</v>
      </c>
    </row>
    <row r="11" spans="1:13" x14ac:dyDescent="0.25">
      <c r="A11" s="18">
        <v>4</v>
      </c>
      <c r="B11" s="18">
        <v>8</v>
      </c>
      <c r="C11" s="18" t="s">
        <v>290</v>
      </c>
      <c r="D11" s="18" t="s">
        <v>294</v>
      </c>
      <c r="E11" s="18" t="s">
        <v>292</v>
      </c>
      <c r="F11" s="20">
        <f t="shared" si="0"/>
        <v>72141098</v>
      </c>
      <c r="G11" s="24">
        <v>60304771</v>
      </c>
      <c r="H11" s="24">
        <v>11836327</v>
      </c>
      <c r="I11" s="22">
        <f t="shared" si="1"/>
        <v>12730783</v>
      </c>
      <c r="J11" s="24">
        <v>9870176</v>
      </c>
      <c r="K11" s="24">
        <v>2860607</v>
      </c>
      <c r="L11" s="22">
        <f t="shared" si="2"/>
        <v>84871881</v>
      </c>
      <c r="M11" s="23">
        <f t="shared" si="3"/>
        <v>0.84999998998490445</v>
      </c>
    </row>
    <row r="12" spans="1:13" x14ac:dyDescent="0.25">
      <c r="A12" s="18">
        <v>4</v>
      </c>
      <c r="B12" s="18">
        <v>9</v>
      </c>
      <c r="C12" s="18" t="s">
        <v>290</v>
      </c>
      <c r="D12" s="18" t="s">
        <v>294</v>
      </c>
      <c r="E12" s="18" t="s">
        <v>292</v>
      </c>
      <c r="F12" s="20">
        <f t="shared" si="0"/>
        <v>132540142</v>
      </c>
      <c r="G12" s="24">
        <v>111142076</v>
      </c>
      <c r="H12" s="24">
        <v>21398066</v>
      </c>
      <c r="I12" s="22">
        <f t="shared" si="1"/>
        <v>23389437</v>
      </c>
      <c r="J12" s="24">
        <v>21050494</v>
      </c>
      <c r="K12" s="24">
        <v>2338943</v>
      </c>
      <c r="L12" s="22">
        <f t="shared" si="2"/>
        <v>155929579</v>
      </c>
      <c r="M12" s="23">
        <f t="shared" si="3"/>
        <v>0.84999999903802725</v>
      </c>
    </row>
    <row r="13" spans="1:13" x14ac:dyDescent="0.25">
      <c r="A13" s="18">
        <v>4</v>
      </c>
      <c r="B13" s="18">
        <v>10</v>
      </c>
      <c r="C13" s="18" t="s">
        <v>290</v>
      </c>
      <c r="D13" s="18" t="s">
        <v>294</v>
      </c>
      <c r="E13" s="18" t="s">
        <v>292</v>
      </c>
      <c r="F13" s="20">
        <f t="shared" si="0"/>
        <v>150857257</v>
      </c>
      <c r="G13" s="24">
        <v>127628314</v>
      </c>
      <c r="H13" s="24">
        <v>23228943</v>
      </c>
      <c r="I13" s="22">
        <f t="shared" si="1"/>
        <v>26621869</v>
      </c>
      <c r="J13" s="24">
        <v>20658570</v>
      </c>
      <c r="K13" s="24">
        <v>5963299</v>
      </c>
      <c r="L13" s="22">
        <f t="shared" si="2"/>
        <v>177479126</v>
      </c>
      <c r="M13" s="23">
        <f t="shared" si="3"/>
        <v>0.84999999943655347</v>
      </c>
    </row>
    <row r="14" spans="1:13" x14ac:dyDescent="0.25">
      <c r="A14" s="18" t="s">
        <v>295</v>
      </c>
      <c r="B14" s="18">
        <v>11</v>
      </c>
      <c r="C14" s="18" t="s">
        <v>293</v>
      </c>
      <c r="D14" s="18" t="s">
        <v>291</v>
      </c>
      <c r="E14" s="18" t="s">
        <v>292</v>
      </c>
      <c r="F14" s="20">
        <f t="shared" si="0"/>
        <v>41950375</v>
      </c>
      <c r="G14" s="24">
        <v>35194167</v>
      </c>
      <c r="H14" s="24">
        <v>6756208</v>
      </c>
      <c r="I14" s="22">
        <f t="shared" si="1"/>
        <v>7403008</v>
      </c>
      <c r="J14" s="24">
        <v>7403008</v>
      </c>
      <c r="K14" s="24">
        <v>0</v>
      </c>
      <c r="L14" s="22">
        <f t="shared" si="2"/>
        <v>49353383</v>
      </c>
      <c r="M14" s="23">
        <f t="shared" si="3"/>
        <v>0.84999998885588046</v>
      </c>
    </row>
    <row r="15" spans="1:13" x14ac:dyDescent="0.25">
      <c r="A15" s="18" t="s">
        <v>295</v>
      </c>
      <c r="B15" s="18">
        <v>12</v>
      </c>
      <c r="C15" s="18" t="s">
        <v>293</v>
      </c>
      <c r="D15" s="25" t="s">
        <v>294</v>
      </c>
      <c r="E15" s="25" t="s">
        <v>292</v>
      </c>
      <c r="F15" s="20">
        <f t="shared" si="0"/>
        <v>16406810</v>
      </c>
      <c r="G15" s="26">
        <v>13775220</v>
      </c>
      <c r="H15" s="26">
        <v>2631590</v>
      </c>
      <c r="I15" s="22">
        <f t="shared" si="1"/>
        <v>2895320</v>
      </c>
      <c r="J15" s="26">
        <v>2895320</v>
      </c>
      <c r="K15" s="26">
        <v>0</v>
      </c>
      <c r="L15" s="22">
        <f t="shared" si="2"/>
        <v>19302130</v>
      </c>
      <c r="M15" s="23">
        <f t="shared" si="3"/>
        <v>0.84999997409612305</v>
      </c>
    </row>
    <row r="16" spans="1:13" x14ac:dyDescent="0.25">
      <c r="A16" s="27" t="s">
        <v>296</v>
      </c>
      <c r="B16" s="27"/>
      <c r="C16" s="27"/>
      <c r="D16" s="27" t="s">
        <v>291</v>
      </c>
      <c r="E16" s="27"/>
      <c r="F16" s="28">
        <f t="shared" si="0"/>
        <v>1051387852</v>
      </c>
      <c r="G16" s="28">
        <f t="shared" ref="G16:H16" si="4">SUM(G4:G9)+G14</f>
        <v>882059322</v>
      </c>
      <c r="H16" s="28">
        <f t="shared" si="4"/>
        <v>169328530</v>
      </c>
      <c r="I16" s="29">
        <f t="shared" si="1"/>
        <v>185539036</v>
      </c>
      <c r="J16" s="28">
        <f t="shared" ref="J16:K16" si="5">SUM(J4:J9)+J14</f>
        <v>142575946</v>
      </c>
      <c r="K16" s="28">
        <f t="shared" si="5"/>
        <v>42963090</v>
      </c>
      <c r="L16" s="30">
        <f t="shared" si="2"/>
        <v>1236926888</v>
      </c>
      <c r="M16" s="31">
        <f t="shared" si="3"/>
        <v>0.8499999977363254</v>
      </c>
    </row>
    <row r="17" spans="1:13" x14ac:dyDescent="0.25">
      <c r="A17" s="27" t="s">
        <v>296</v>
      </c>
      <c r="B17" s="27"/>
      <c r="C17" s="27"/>
      <c r="D17" s="27" t="s">
        <v>294</v>
      </c>
      <c r="E17" s="27"/>
      <c r="F17" s="28">
        <f t="shared" si="0"/>
        <v>404860000</v>
      </c>
      <c r="G17" s="28">
        <f t="shared" ref="G17:H17" si="6">G10+G11+G12+G13+G15</f>
        <v>339651688</v>
      </c>
      <c r="H17" s="28">
        <f t="shared" si="6"/>
        <v>65208312</v>
      </c>
      <c r="I17" s="29">
        <f t="shared" si="1"/>
        <v>71445885</v>
      </c>
      <c r="J17" s="28">
        <f t="shared" ref="J17:K17" si="7">J10+J11+J12+J13+J15</f>
        <v>59314956</v>
      </c>
      <c r="K17" s="28">
        <f t="shared" si="7"/>
        <v>12130929</v>
      </c>
      <c r="L17" s="30">
        <f t="shared" si="2"/>
        <v>476305885</v>
      </c>
      <c r="M17" s="31">
        <f t="shared" si="3"/>
        <v>0.84999999527614489</v>
      </c>
    </row>
    <row r="18" spans="1:13" x14ac:dyDescent="0.25">
      <c r="A18" s="27" t="s">
        <v>296</v>
      </c>
      <c r="B18" s="27"/>
      <c r="C18" s="27"/>
      <c r="D18" s="27" t="s">
        <v>297</v>
      </c>
      <c r="E18" s="27"/>
      <c r="F18" s="28">
        <f t="shared" si="0"/>
        <v>1456247852</v>
      </c>
      <c r="G18" s="28">
        <f t="shared" ref="G18:H18" si="8">SUM(G16:G17)</f>
        <v>1221711010</v>
      </c>
      <c r="H18" s="28">
        <f t="shared" si="8"/>
        <v>234536842</v>
      </c>
      <c r="I18" s="29">
        <f t="shared" si="1"/>
        <v>256984921</v>
      </c>
      <c r="J18" s="28">
        <f t="shared" ref="J18:K18" si="9">SUM(J16:J17)</f>
        <v>201890902</v>
      </c>
      <c r="K18" s="28">
        <f t="shared" si="9"/>
        <v>55094019</v>
      </c>
      <c r="L18" s="30">
        <f t="shared" si="2"/>
        <v>1713232773</v>
      </c>
      <c r="M18" s="31">
        <f t="shared" si="3"/>
        <v>0.84999999705235618</v>
      </c>
    </row>
  </sheetData>
  <mergeCells count="11">
    <mergeCell ref="M2:M3"/>
    <mergeCell ref="A2:A3"/>
    <mergeCell ref="B2:B3"/>
    <mergeCell ref="C2:C3"/>
    <mergeCell ref="D2:D3"/>
    <mergeCell ref="E2:E3"/>
    <mergeCell ref="F2:F3"/>
    <mergeCell ref="G2:H2"/>
    <mergeCell ref="I2:I3"/>
    <mergeCell ref="J2:K2"/>
    <mergeCell ref="L2:L3"/>
  </mergeCells>
  <pageMargins left="0.7" right="0.7" top="0.75" bottom="0.75" header="0.3" footer="0.3"/>
  <pageSetup paperSize="9" scale="5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FE3F1-6FEF-4D7C-A89C-522B5B199072}">
  <sheetPr>
    <pageSetUpPr fitToPage="1"/>
  </sheetPr>
  <dimension ref="A1:O24"/>
  <sheetViews>
    <sheetView topLeftCell="B4" zoomScale="110" zoomScaleNormal="110" workbookViewId="0">
      <selection activeCell="H30" sqref="H30"/>
    </sheetView>
  </sheetViews>
  <sheetFormatPr defaultColWidth="8.7109375" defaultRowHeight="15" x14ac:dyDescent="0.25"/>
  <cols>
    <col min="1" max="1" width="14.5703125" style="12" customWidth="1"/>
    <col min="2" max="2" width="8.7109375" style="12"/>
    <col min="3" max="3" width="20.7109375" style="12" customWidth="1"/>
    <col min="4" max="4" width="8.7109375" style="12"/>
    <col min="5" max="5" width="18.42578125" style="12" customWidth="1"/>
    <col min="6" max="13" width="18.7109375" style="12" customWidth="1"/>
    <col min="14" max="14" width="8.7109375" style="12"/>
    <col min="15" max="15" width="13.28515625" style="12" bestFit="1" customWidth="1"/>
    <col min="16" max="16" width="12.140625" style="12" bestFit="1" customWidth="1"/>
    <col min="17" max="16384" width="8.7109375" style="12"/>
  </cols>
  <sheetData>
    <row r="1" spans="1:15" x14ac:dyDescent="0.25">
      <c r="A1" s="17" t="s">
        <v>274</v>
      </c>
    </row>
    <row r="2" spans="1:15" ht="24" customHeight="1" x14ac:dyDescent="0.25">
      <c r="A2" s="155" t="s">
        <v>275</v>
      </c>
      <c r="B2" s="155" t="s">
        <v>276</v>
      </c>
      <c r="C2" s="155" t="s">
        <v>277</v>
      </c>
      <c r="D2" s="155" t="s">
        <v>278</v>
      </c>
      <c r="E2" s="155" t="s">
        <v>279</v>
      </c>
      <c r="F2" s="155" t="s">
        <v>280</v>
      </c>
      <c r="G2" s="155" t="s">
        <v>281</v>
      </c>
      <c r="H2" s="155"/>
      <c r="I2" s="155" t="s">
        <v>282</v>
      </c>
      <c r="J2" s="155" t="s">
        <v>283</v>
      </c>
      <c r="K2" s="155"/>
      <c r="L2" s="155" t="s">
        <v>284</v>
      </c>
      <c r="M2" s="155" t="s">
        <v>285</v>
      </c>
    </row>
    <row r="3" spans="1:15" ht="60" x14ac:dyDescent="0.25">
      <c r="A3" s="155"/>
      <c r="B3" s="155"/>
      <c r="C3" s="155"/>
      <c r="D3" s="155"/>
      <c r="E3" s="155"/>
      <c r="F3" s="155"/>
      <c r="G3" s="16" t="s">
        <v>286</v>
      </c>
      <c r="H3" s="16" t="s">
        <v>287</v>
      </c>
      <c r="I3" s="155"/>
      <c r="J3" s="16" t="s">
        <v>288</v>
      </c>
      <c r="K3" s="16" t="s">
        <v>289</v>
      </c>
      <c r="L3" s="155"/>
      <c r="M3" s="155"/>
    </row>
    <row r="4" spans="1:15" x14ac:dyDescent="0.25">
      <c r="A4" s="18">
        <v>1</v>
      </c>
      <c r="B4" s="18">
        <v>1</v>
      </c>
      <c r="C4" s="19" t="s">
        <v>290</v>
      </c>
      <c r="D4" s="19" t="s">
        <v>291</v>
      </c>
      <c r="E4" s="19" t="s">
        <v>292</v>
      </c>
      <c r="F4" s="14">
        <f t="shared" ref="F4:F17" si="0">G4+H4</f>
        <v>210976615</v>
      </c>
      <c r="G4" s="21">
        <v>180354116</v>
      </c>
      <c r="H4" s="21">
        <f>34622499-4000000</f>
        <v>30622499</v>
      </c>
      <c r="I4" s="14">
        <f>J4+K4</f>
        <v>37231168</v>
      </c>
      <c r="J4" s="24">
        <v>18615584</v>
      </c>
      <c r="K4" s="110">
        <f>18615583+1</f>
        <v>18615584</v>
      </c>
      <c r="L4" s="14">
        <f t="shared" ref="L4:L17" si="1">F4+I4</f>
        <v>248207783</v>
      </c>
      <c r="M4" s="111">
        <f>F4/L4</f>
        <v>0.84999999778411461</v>
      </c>
      <c r="O4" s="14" t="s">
        <v>298</v>
      </c>
    </row>
    <row r="5" spans="1:15" x14ac:dyDescent="0.25">
      <c r="A5" s="18">
        <v>2</v>
      </c>
      <c r="B5" s="18">
        <v>2</v>
      </c>
      <c r="C5" s="18" t="s">
        <v>290</v>
      </c>
      <c r="D5" s="18" t="s">
        <v>291</v>
      </c>
      <c r="E5" s="18" t="s">
        <v>292</v>
      </c>
      <c r="F5" s="14">
        <f t="shared" si="0"/>
        <v>358800000</v>
      </c>
      <c r="G5" s="24">
        <v>297658611</v>
      </c>
      <c r="H5" s="24">
        <f>57141389+4000000</f>
        <v>61141389</v>
      </c>
      <c r="I5" s="14">
        <f t="shared" ref="I5:I17" si="2">J5+K5</f>
        <v>63317648</v>
      </c>
      <c r="J5" s="24">
        <v>47000000</v>
      </c>
      <c r="K5" s="24">
        <v>16317648</v>
      </c>
      <c r="L5" s="14">
        <f t="shared" si="1"/>
        <v>422117648</v>
      </c>
      <c r="M5" s="111">
        <f t="shared" ref="M5:M18" si="3">F5/L5</f>
        <v>0.84999999810479376</v>
      </c>
      <c r="O5" s="83"/>
    </row>
    <row r="6" spans="1:15" x14ac:dyDescent="0.25">
      <c r="A6" s="18">
        <v>2</v>
      </c>
      <c r="B6" s="18">
        <v>3</v>
      </c>
      <c r="C6" s="47" t="s">
        <v>290</v>
      </c>
      <c r="D6" s="18" t="s">
        <v>291</v>
      </c>
      <c r="E6" s="18" t="s">
        <v>292</v>
      </c>
      <c r="F6" s="14">
        <f t="shared" si="0"/>
        <v>50000000</v>
      </c>
      <c r="G6" s="24">
        <v>41947380</v>
      </c>
      <c r="H6" s="24">
        <v>8052620</v>
      </c>
      <c r="I6" s="14">
        <f t="shared" si="2"/>
        <v>8823530</v>
      </c>
      <c r="J6" s="24">
        <v>8823530</v>
      </c>
      <c r="K6" s="20">
        <v>0</v>
      </c>
      <c r="L6" s="14">
        <f t="shared" si="1"/>
        <v>58823530</v>
      </c>
      <c r="M6" s="111">
        <f t="shared" si="3"/>
        <v>0.84999999150000005</v>
      </c>
      <c r="O6" s="83"/>
    </row>
    <row r="7" spans="1:15" x14ac:dyDescent="0.25">
      <c r="A7" s="18">
        <v>3</v>
      </c>
      <c r="B7" s="18">
        <v>4</v>
      </c>
      <c r="C7" s="47" t="s">
        <v>290</v>
      </c>
      <c r="D7" s="18" t="s">
        <v>291</v>
      </c>
      <c r="E7" s="18" t="s">
        <v>292</v>
      </c>
      <c r="F7" s="14">
        <f t="shared" si="0"/>
        <v>140000000</v>
      </c>
      <c r="G7" s="24">
        <v>117452665</v>
      </c>
      <c r="H7" s="24">
        <v>22547335</v>
      </c>
      <c r="I7" s="14">
        <f t="shared" si="2"/>
        <v>24705883</v>
      </c>
      <c r="J7" s="24">
        <v>24705883</v>
      </c>
      <c r="K7" s="20">
        <v>0</v>
      </c>
      <c r="L7" s="14">
        <f t="shared" si="1"/>
        <v>164705883</v>
      </c>
      <c r="M7" s="111">
        <f t="shared" si="3"/>
        <v>0.84999999666071435</v>
      </c>
    </row>
    <row r="8" spans="1:15" x14ac:dyDescent="0.25">
      <c r="A8" s="18">
        <v>4</v>
      </c>
      <c r="B8" s="18">
        <v>5</v>
      </c>
      <c r="C8" s="47" t="s">
        <v>290</v>
      </c>
      <c r="D8" s="18" t="s">
        <v>291</v>
      </c>
      <c r="E8" s="18" t="s">
        <v>292</v>
      </c>
      <c r="F8" s="14">
        <f t="shared" si="0"/>
        <v>104500000</v>
      </c>
      <c r="G8" s="24">
        <v>87670025</v>
      </c>
      <c r="H8" s="24">
        <v>16829975</v>
      </c>
      <c r="I8" s="14">
        <f t="shared" si="2"/>
        <v>18441177</v>
      </c>
      <c r="J8" s="24">
        <v>15675000</v>
      </c>
      <c r="K8" s="24">
        <v>2766177</v>
      </c>
      <c r="L8" s="14">
        <f t="shared" si="1"/>
        <v>122941177</v>
      </c>
      <c r="M8" s="111">
        <f t="shared" si="3"/>
        <v>0.8499999963397129</v>
      </c>
    </row>
    <row r="9" spans="1:15" x14ac:dyDescent="0.25">
      <c r="A9" s="18">
        <v>5</v>
      </c>
      <c r="B9" s="18">
        <v>6</v>
      </c>
      <c r="C9" s="47" t="s">
        <v>290</v>
      </c>
      <c r="D9" s="18" t="s">
        <v>291</v>
      </c>
      <c r="E9" s="18" t="s">
        <v>292</v>
      </c>
      <c r="F9" s="14">
        <f t="shared" si="0"/>
        <v>145160862</v>
      </c>
      <c r="G9" s="24">
        <v>121782358</v>
      </c>
      <c r="H9" s="24">
        <v>23378504</v>
      </c>
      <c r="I9" s="14">
        <f t="shared" si="2"/>
        <v>25616623</v>
      </c>
      <c r="J9" s="24">
        <v>20000000</v>
      </c>
      <c r="K9" s="24">
        <v>5616623</v>
      </c>
      <c r="L9" s="14">
        <f t="shared" si="1"/>
        <v>170777485</v>
      </c>
      <c r="M9" s="111">
        <f t="shared" si="3"/>
        <v>0.84999999853610675</v>
      </c>
    </row>
    <row r="10" spans="1:15" x14ac:dyDescent="0.25">
      <c r="A10" s="18">
        <v>4</v>
      </c>
      <c r="B10" s="18">
        <v>7</v>
      </c>
      <c r="C10" s="47" t="s">
        <v>290</v>
      </c>
      <c r="D10" s="18" t="s">
        <v>294</v>
      </c>
      <c r="E10" s="18" t="s">
        <v>292</v>
      </c>
      <c r="F10" s="14">
        <f t="shared" si="0"/>
        <v>32914693</v>
      </c>
      <c r="G10" s="24">
        <v>26801307</v>
      </c>
      <c r="H10" s="24">
        <v>6113386</v>
      </c>
      <c r="I10" s="14">
        <f t="shared" si="2"/>
        <v>5808476</v>
      </c>
      <c r="J10" s="24">
        <v>4840396</v>
      </c>
      <c r="K10" s="24">
        <v>968080</v>
      </c>
      <c r="L10" s="14">
        <f t="shared" si="1"/>
        <v>38723169</v>
      </c>
      <c r="M10" s="111">
        <f t="shared" si="3"/>
        <v>0.84999998321418369</v>
      </c>
    </row>
    <row r="11" spans="1:15" x14ac:dyDescent="0.25">
      <c r="A11" s="18">
        <v>4</v>
      </c>
      <c r="B11" s="18">
        <v>8</v>
      </c>
      <c r="C11" s="47" t="s">
        <v>290</v>
      </c>
      <c r="D11" s="18" t="s">
        <v>294</v>
      </c>
      <c r="E11" s="18" t="s">
        <v>292</v>
      </c>
      <c r="F11" s="14">
        <f t="shared" si="0"/>
        <v>80150134</v>
      </c>
      <c r="G11" s="24">
        <v>66304771</v>
      </c>
      <c r="H11" s="24">
        <v>13845363</v>
      </c>
      <c r="I11" s="14">
        <f t="shared" si="2"/>
        <v>14144142</v>
      </c>
      <c r="J11" s="24">
        <v>11283535</v>
      </c>
      <c r="K11" s="24">
        <v>2860607</v>
      </c>
      <c r="L11" s="14">
        <f t="shared" si="1"/>
        <v>94294276</v>
      </c>
      <c r="M11" s="111">
        <f t="shared" si="3"/>
        <v>0.84999999363694145</v>
      </c>
    </row>
    <row r="12" spans="1:15" x14ac:dyDescent="0.25">
      <c r="A12" s="18">
        <v>4</v>
      </c>
      <c r="B12" s="18">
        <v>9</v>
      </c>
      <c r="C12" s="47" t="s">
        <v>290</v>
      </c>
      <c r="D12" s="18" t="s">
        <v>294</v>
      </c>
      <c r="E12" s="18" t="s">
        <v>292</v>
      </c>
      <c r="F12" s="14">
        <f t="shared" si="0"/>
        <v>124531106</v>
      </c>
      <c r="G12" s="24">
        <v>105142076</v>
      </c>
      <c r="H12" s="24">
        <v>19389030</v>
      </c>
      <c r="I12" s="14">
        <f t="shared" si="2"/>
        <v>21976078</v>
      </c>
      <c r="J12" s="24">
        <v>19637135</v>
      </c>
      <c r="K12" s="24">
        <v>2338943</v>
      </c>
      <c r="L12" s="14">
        <f t="shared" si="1"/>
        <v>146507184</v>
      </c>
      <c r="M12" s="111">
        <f t="shared" si="3"/>
        <v>0.8499999972697585</v>
      </c>
    </row>
    <row r="13" spans="1:15" x14ac:dyDescent="0.25">
      <c r="A13" s="18">
        <v>4</v>
      </c>
      <c r="B13" s="18">
        <v>10</v>
      </c>
      <c r="C13" s="47" t="s">
        <v>290</v>
      </c>
      <c r="D13" s="18" t="s">
        <v>294</v>
      </c>
      <c r="E13" s="18" t="s">
        <v>292</v>
      </c>
      <c r="F13" s="14">
        <f t="shared" si="0"/>
        <v>150857257</v>
      </c>
      <c r="G13" s="24">
        <v>127628314</v>
      </c>
      <c r="H13" s="24">
        <v>23228943</v>
      </c>
      <c r="I13" s="14">
        <f t="shared" si="2"/>
        <v>26621869</v>
      </c>
      <c r="J13" s="24">
        <v>20658570</v>
      </c>
      <c r="K13" s="24">
        <v>5963299</v>
      </c>
      <c r="L13" s="14">
        <f t="shared" si="1"/>
        <v>177479126</v>
      </c>
      <c r="M13" s="111">
        <f t="shared" si="3"/>
        <v>0.84999999943655347</v>
      </c>
    </row>
    <row r="14" spans="1:15" x14ac:dyDescent="0.25">
      <c r="A14" s="18" t="s">
        <v>295</v>
      </c>
      <c r="B14" s="18">
        <v>11</v>
      </c>
      <c r="C14" s="47" t="s">
        <v>290</v>
      </c>
      <c r="D14" s="18" t="s">
        <v>291</v>
      </c>
      <c r="E14" s="18" t="s">
        <v>292</v>
      </c>
      <c r="F14" s="14">
        <f t="shared" si="0"/>
        <v>41950375</v>
      </c>
      <c r="G14" s="24">
        <v>35194167</v>
      </c>
      <c r="H14" s="24">
        <v>6756208</v>
      </c>
      <c r="I14" s="14">
        <f t="shared" si="2"/>
        <v>7403008</v>
      </c>
      <c r="J14" s="24">
        <v>7403008</v>
      </c>
      <c r="K14" s="24">
        <v>0</v>
      </c>
      <c r="L14" s="14">
        <f t="shared" si="1"/>
        <v>49353383</v>
      </c>
      <c r="M14" s="111">
        <f t="shared" si="3"/>
        <v>0.84999998885588046</v>
      </c>
    </row>
    <row r="15" spans="1:15" x14ac:dyDescent="0.25">
      <c r="A15" s="18" t="s">
        <v>295</v>
      </c>
      <c r="B15" s="18">
        <v>12</v>
      </c>
      <c r="C15" s="47" t="s">
        <v>290</v>
      </c>
      <c r="D15" s="25" t="s">
        <v>294</v>
      </c>
      <c r="E15" s="25" t="s">
        <v>292</v>
      </c>
      <c r="F15" s="14">
        <f t="shared" si="0"/>
        <v>16406810</v>
      </c>
      <c r="G15" s="26">
        <v>13775220</v>
      </c>
      <c r="H15" s="26">
        <v>2631590</v>
      </c>
      <c r="I15" s="14">
        <f t="shared" si="2"/>
        <v>2895320</v>
      </c>
      <c r="J15" s="26">
        <v>2895320</v>
      </c>
      <c r="K15" s="26">
        <v>0</v>
      </c>
      <c r="L15" s="14">
        <f t="shared" si="1"/>
        <v>19302130</v>
      </c>
      <c r="M15" s="111">
        <f t="shared" si="3"/>
        <v>0.84999997409612305</v>
      </c>
    </row>
    <row r="16" spans="1:15" x14ac:dyDescent="0.25">
      <c r="A16" s="27" t="s">
        <v>296</v>
      </c>
      <c r="B16" s="27"/>
      <c r="C16" s="27"/>
      <c r="D16" s="27" t="s">
        <v>291</v>
      </c>
      <c r="E16" s="27"/>
      <c r="F16" s="34">
        <f t="shared" si="0"/>
        <v>1051387852</v>
      </c>
      <c r="G16" s="34">
        <f t="shared" ref="G16:K16" si="4">SUM(G4:G9)+G14</f>
        <v>882059322</v>
      </c>
      <c r="H16" s="34">
        <f t="shared" si="4"/>
        <v>169328530</v>
      </c>
      <c r="I16" s="34">
        <f t="shared" si="2"/>
        <v>185539037</v>
      </c>
      <c r="J16" s="34">
        <f t="shared" si="4"/>
        <v>142223005</v>
      </c>
      <c r="K16" s="34">
        <f t="shared" si="4"/>
        <v>43316032</v>
      </c>
      <c r="L16" s="34">
        <f t="shared" si="1"/>
        <v>1236926889</v>
      </c>
      <c r="M16" s="112">
        <f t="shared" si="3"/>
        <v>0.84999999704913842</v>
      </c>
    </row>
    <row r="17" spans="1:13" x14ac:dyDescent="0.25">
      <c r="A17" s="27" t="s">
        <v>296</v>
      </c>
      <c r="B17" s="27"/>
      <c r="C17" s="27"/>
      <c r="D17" s="27" t="s">
        <v>294</v>
      </c>
      <c r="E17" s="27"/>
      <c r="F17" s="34">
        <f t="shared" si="0"/>
        <v>404860000</v>
      </c>
      <c r="G17" s="34">
        <f t="shared" ref="G17:H17" si="5">G10+G11+G12+G13+G15</f>
        <v>339651688</v>
      </c>
      <c r="H17" s="34">
        <f t="shared" si="5"/>
        <v>65208312</v>
      </c>
      <c r="I17" s="34">
        <f t="shared" si="2"/>
        <v>71445885</v>
      </c>
      <c r="J17" s="34">
        <f t="shared" ref="J17:K17" si="6">J10+J11+J12+J13+J15</f>
        <v>59314956</v>
      </c>
      <c r="K17" s="34">
        <f t="shared" si="6"/>
        <v>12130929</v>
      </c>
      <c r="L17" s="34">
        <f t="shared" si="1"/>
        <v>476305885</v>
      </c>
      <c r="M17" s="112">
        <f t="shared" si="3"/>
        <v>0.84999999527614489</v>
      </c>
    </row>
    <row r="18" spans="1:13" x14ac:dyDescent="0.25">
      <c r="A18" s="27" t="s">
        <v>296</v>
      </c>
      <c r="B18" s="27"/>
      <c r="C18" s="27"/>
      <c r="D18" s="27" t="s">
        <v>297</v>
      </c>
      <c r="E18" s="27"/>
      <c r="F18" s="34">
        <f>SUM(F16:F17)</f>
        <v>1456247852</v>
      </c>
      <c r="G18" s="34">
        <f t="shared" ref="G18:L18" si="7">SUM(G16:G17)</f>
        <v>1221711010</v>
      </c>
      <c r="H18" s="34">
        <f t="shared" si="7"/>
        <v>234536842</v>
      </c>
      <c r="I18" s="34">
        <f t="shared" si="7"/>
        <v>256984922</v>
      </c>
      <c r="J18" s="34">
        <f t="shared" si="7"/>
        <v>201537961</v>
      </c>
      <c r="K18" s="34">
        <f t="shared" si="7"/>
        <v>55446961</v>
      </c>
      <c r="L18" s="34">
        <f t="shared" si="7"/>
        <v>1713232774</v>
      </c>
      <c r="M18" s="112">
        <f t="shared" si="3"/>
        <v>0.84999999655621816</v>
      </c>
    </row>
    <row r="19" spans="1:13" x14ac:dyDescent="0.25">
      <c r="A19" s="15"/>
      <c r="B19" s="15"/>
      <c r="C19" s="15"/>
      <c r="D19" s="15"/>
      <c r="E19" s="15"/>
      <c r="F19" s="14"/>
      <c r="G19" s="14"/>
      <c r="H19" s="14"/>
      <c r="I19" s="14"/>
      <c r="J19" s="14"/>
      <c r="K19" s="14"/>
      <c r="L19" s="14"/>
      <c r="M19" s="13"/>
    </row>
    <row r="20" spans="1:13" x14ac:dyDescent="0.25">
      <c r="A20" s="15"/>
      <c r="B20" s="15"/>
      <c r="C20" s="15"/>
      <c r="D20" s="15"/>
      <c r="E20" s="15"/>
      <c r="F20" s="14"/>
      <c r="G20" s="14"/>
      <c r="H20" s="14"/>
      <c r="I20" s="14"/>
      <c r="J20" s="14"/>
      <c r="K20" s="14"/>
      <c r="L20" s="14"/>
      <c r="M20" s="13"/>
    </row>
    <row r="21" spans="1:13" x14ac:dyDescent="0.25">
      <c r="A21" s="15"/>
      <c r="B21" s="15"/>
      <c r="C21" s="15"/>
      <c r="D21" s="15"/>
      <c r="E21" s="15"/>
      <c r="F21" s="14"/>
      <c r="G21" s="14"/>
      <c r="H21" s="14"/>
      <c r="I21" s="14"/>
      <c r="J21" s="14"/>
      <c r="K21" s="14"/>
      <c r="L21" s="14"/>
      <c r="M21" s="13"/>
    </row>
    <row r="22" spans="1:13" x14ac:dyDescent="0.25">
      <c r="A22" s="15"/>
      <c r="B22" s="15"/>
      <c r="C22" s="15"/>
      <c r="D22" s="15"/>
      <c r="E22" s="15"/>
      <c r="F22" s="14"/>
      <c r="G22" s="14"/>
      <c r="H22" s="14"/>
      <c r="I22" s="14"/>
      <c r="J22" s="14"/>
      <c r="K22" s="14"/>
      <c r="L22" s="14"/>
      <c r="M22" s="13"/>
    </row>
    <row r="23" spans="1:13" x14ac:dyDescent="0.25">
      <c r="A23" s="15"/>
      <c r="B23" s="15"/>
      <c r="C23" s="15"/>
      <c r="D23" s="15"/>
      <c r="E23" s="15"/>
      <c r="F23" s="14"/>
      <c r="G23" s="14"/>
      <c r="H23" s="14"/>
      <c r="I23" s="14"/>
      <c r="J23" s="14"/>
      <c r="K23" s="14"/>
      <c r="L23" s="14"/>
      <c r="M23" s="13"/>
    </row>
    <row r="24" spans="1:13" x14ac:dyDescent="0.25">
      <c r="A24" s="15"/>
      <c r="B24" s="15"/>
      <c r="C24" s="15"/>
      <c r="D24" s="15"/>
      <c r="E24" s="15"/>
      <c r="F24" s="14"/>
      <c r="G24" s="14"/>
      <c r="H24" s="14"/>
      <c r="I24" s="14"/>
      <c r="J24" s="14"/>
      <c r="K24" s="14"/>
      <c r="L24" s="14"/>
      <c r="M24" s="13"/>
    </row>
  </sheetData>
  <mergeCells count="11">
    <mergeCell ref="M2:M3"/>
    <mergeCell ref="A2:A3"/>
    <mergeCell ref="B2:B3"/>
    <mergeCell ref="C2:C3"/>
    <mergeCell ref="D2:D3"/>
    <mergeCell ref="E2:E3"/>
    <mergeCell ref="F2:F3"/>
    <mergeCell ref="G2:H2"/>
    <mergeCell ref="I2:I3"/>
    <mergeCell ref="J2:K2"/>
    <mergeCell ref="L2:L3"/>
  </mergeCells>
  <pageMargins left="0.7" right="0.7" top="0.75" bottom="0.75" header="0.3" footer="0.3"/>
  <pageSetup paperSize="9" scale="5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0BFEF-7F61-4AE6-BD20-6399972C6712}">
  <sheetPr>
    <pageSetUpPr fitToPage="1"/>
  </sheetPr>
  <dimension ref="A1:M24"/>
  <sheetViews>
    <sheetView workbookViewId="0">
      <selection activeCell="L11" sqref="L11"/>
    </sheetView>
  </sheetViews>
  <sheetFormatPr defaultColWidth="8.7109375" defaultRowHeight="15" x14ac:dyDescent="0.25"/>
  <cols>
    <col min="1" max="1" width="14.5703125" style="12" customWidth="1"/>
    <col min="2" max="2" width="8.7109375" style="12"/>
    <col min="3" max="3" width="20.7109375" style="12" customWidth="1"/>
    <col min="4" max="4" width="8.7109375" style="12"/>
    <col min="5" max="5" width="18.42578125" style="12" customWidth="1"/>
    <col min="6" max="13" width="18.7109375" style="12" customWidth="1"/>
    <col min="14" max="16384" width="8.7109375" style="12"/>
  </cols>
  <sheetData>
    <row r="1" spans="1:13" x14ac:dyDescent="0.25">
      <c r="A1" s="17" t="s">
        <v>274</v>
      </c>
    </row>
    <row r="2" spans="1:13" ht="24" customHeight="1" x14ac:dyDescent="0.25">
      <c r="A2" s="155" t="s">
        <v>275</v>
      </c>
      <c r="B2" s="155" t="s">
        <v>276</v>
      </c>
      <c r="C2" s="155" t="s">
        <v>277</v>
      </c>
      <c r="D2" s="155" t="s">
        <v>278</v>
      </c>
      <c r="E2" s="155" t="s">
        <v>279</v>
      </c>
      <c r="F2" s="155" t="s">
        <v>280</v>
      </c>
      <c r="G2" s="155" t="s">
        <v>281</v>
      </c>
      <c r="H2" s="155"/>
      <c r="I2" s="155" t="s">
        <v>282</v>
      </c>
      <c r="J2" s="155" t="s">
        <v>283</v>
      </c>
      <c r="K2" s="155"/>
      <c r="L2" s="155" t="s">
        <v>284</v>
      </c>
      <c r="M2" s="155" t="s">
        <v>285</v>
      </c>
    </row>
    <row r="3" spans="1:13" ht="60" x14ac:dyDescent="0.25">
      <c r="A3" s="155"/>
      <c r="B3" s="155"/>
      <c r="C3" s="155"/>
      <c r="D3" s="155"/>
      <c r="E3" s="155"/>
      <c r="F3" s="155"/>
      <c r="G3" s="16" t="s">
        <v>286</v>
      </c>
      <c r="H3" s="16" t="s">
        <v>287</v>
      </c>
      <c r="I3" s="155"/>
      <c r="J3" s="16" t="s">
        <v>288</v>
      </c>
      <c r="K3" s="16" t="s">
        <v>289</v>
      </c>
      <c r="L3" s="155"/>
      <c r="M3" s="155"/>
    </row>
    <row r="4" spans="1:13" x14ac:dyDescent="0.25">
      <c r="A4" s="15">
        <f>'Tab. 11 po planowanych zmianach'!A4</f>
        <v>1</v>
      </c>
      <c r="B4" s="15">
        <f>'Tab. 11 po planowanych zmianach'!B4</f>
        <v>1</v>
      </c>
      <c r="C4" s="15"/>
      <c r="D4" s="15"/>
      <c r="E4" s="15"/>
      <c r="F4" s="14">
        <f>'Tab. 11 po planowanych zmianach'!F4-'Tab. 11 obowiązująca'!F4</f>
        <v>-4000000</v>
      </c>
      <c r="G4" s="14">
        <f>'Tab. 11 po planowanych zmianach'!G4-'Tab. 11 obowiązująca'!G4</f>
        <v>0</v>
      </c>
      <c r="H4" s="14">
        <f>'Tab. 11 po planowanych zmianach'!H4-'Tab. 11 obowiązująca'!H4</f>
        <v>-4000000</v>
      </c>
      <c r="I4" s="14">
        <f>'Tab. 11 po planowanych zmianach'!I4-'Tab. 11 obowiązująca'!I4</f>
        <v>-705882</v>
      </c>
      <c r="J4" s="14">
        <f>'Tab. 11 po planowanych zmianach'!J4-'Tab. 11 obowiązująca'!J4</f>
        <v>-352941</v>
      </c>
      <c r="K4" s="14">
        <f>'Tab. 11 po planowanych zmianach'!K4-'Tab. 11 obowiązująca'!K4</f>
        <v>-352941</v>
      </c>
      <c r="L4" s="14">
        <f>'Tab. 11 po planowanych zmianach'!L4-'Tab. 11 obowiązująca'!L4</f>
        <v>-4705882</v>
      </c>
      <c r="M4" s="14">
        <f>'Tab. 11 po planowanych zmianach'!M4-'Tab. 11 obowiązująca'!M4</f>
        <v>-1.2274057326067123E-9</v>
      </c>
    </row>
    <row r="5" spans="1:13" x14ac:dyDescent="0.25">
      <c r="A5" s="15">
        <f>'Tab. 11 po planowanych zmianach'!A5</f>
        <v>2</v>
      </c>
      <c r="B5" s="15">
        <f>'Tab. 11 po planowanych zmianach'!B5</f>
        <v>2</v>
      </c>
      <c r="C5" s="15"/>
      <c r="D5" s="15"/>
      <c r="E5" s="15"/>
      <c r="F5" s="14">
        <f>'Tab. 11 po planowanych zmianach'!F5-'Tab. 11 obowiązująca'!F5</f>
        <v>4000000</v>
      </c>
      <c r="G5" s="14">
        <f>'Tab. 11 po planowanych zmianach'!G5-'Tab. 11 obowiązująca'!G5</f>
        <v>0</v>
      </c>
      <c r="H5" s="14">
        <f>'Tab. 11 po planowanych zmianach'!H5-'Tab. 11 obowiązująca'!H5</f>
        <v>4000000</v>
      </c>
      <c r="I5" s="14">
        <f>'Tab. 11 po planowanych zmianach'!I5-'Tab. 11 obowiązująca'!I5</f>
        <v>705883</v>
      </c>
      <c r="J5" s="14">
        <f>'Tab. 11 po planowanych zmianach'!J5-'Tab. 11 obowiązująca'!J5</f>
        <v>0</v>
      </c>
      <c r="K5" s="14">
        <f>'Tab. 11 po planowanych zmianach'!K5-'Tab. 11 obowiązująca'!K5</f>
        <v>705883</v>
      </c>
      <c r="L5" s="14">
        <f>'Tab. 11 po planowanych zmianach'!L5-'Tab. 11 obowiązująca'!L5</f>
        <v>4705883</v>
      </c>
      <c r="M5" s="14">
        <f>'Tab. 11 po planowanych zmianach'!M5-'Tab. 11 obowiązująca'!M5</f>
        <v>-1.2962773077163092E-9</v>
      </c>
    </row>
    <row r="6" spans="1:13" x14ac:dyDescent="0.25">
      <c r="A6" s="15">
        <f>'Tab. 11 po planowanych zmianach'!A6</f>
        <v>2</v>
      </c>
      <c r="B6" s="15">
        <f>'Tab. 11 po planowanych zmianach'!B6</f>
        <v>3</v>
      </c>
      <c r="C6" s="15" t="str">
        <f>'Tab. 11 po planowanych zmianach'!C6</f>
        <v>Ogółem</v>
      </c>
      <c r="D6" s="15"/>
      <c r="E6" s="15"/>
      <c r="F6" s="14">
        <f>'Tab. 11 po planowanych zmianach'!F6-'Tab. 11 obowiązująca'!F6</f>
        <v>0</v>
      </c>
      <c r="G6" s="14">
        <f>'Tab. 11 po planowanych zmianach'!G6-'Tab. 11 obowiązująca'!G6</f>
        <v>0</v>
      </c>
      <c r="H6" s="14">
        <f>'Tab. 11 po planowanych zmianach'!H6-'Tab. 11 obowiązująca'!H6</f>
        <v>0</v>
      </c>
      <c r="I6" s="14">
        <f>'Tab. 11 po planowanych zmianach'!I6-'Tab. 11 obowiązująca'!I6</f>
        <v>0</v>
      </c>
      <c r="J6" s="14">
        <f>'Tab. 11 po planowanych zmianach'!J6-'Tab. 11 obowiązująca'!J6</f>
        <v>0</v>
      </c>
      <c r="K6" s="14">
        <f>'Tab. 11 po planowanych zmianach'!K6-'Tab. 11 obowiązująca'!K6</f>
        <v>0</v>
      </c>
      <c r="L6" s="14">
        <f>'Tab. 11 po planowanych zmianach'!L6-'Tab. 11 obowiązująca'!L6</f>
        <v>0</v>
      </c>
      <c r="M6" s="14">
        <f>'Tab. 11 po planowanych zmianach'!M6-'Tab. 11 obowiązująca'!M6</f>
        <v>0</v>
      </c>
    </row>
    <row r="7" spans="1:13" x14ac:dyDescent="0.25">
      <c r="A7" s="15">
        <f>'Tab. 11 po planowanych zmianach'!A7</f>
        <v>3</v>
      </c>
      <c r="B7" s="15">
        <f>'Tab. 11 po planowanych zmianach'!B7</f>
        <v>4</v>
      </c>
      <c r="C7" s="15" t="str">
        <f>'Tab. 11 po planowanych zmianach'!C7</f>
        <v>Ogółem</v>
      </c>
      <c r="D7" s="15"/>
      <c r="E7" s="15"/>
      <c r="F7" s="14">
        <f>'Tab. 11 po planowanych zmianach'!F7-'Tab. 11 obowiązująca'!F7</f>
        <v>0</v>
      </c>
      <c r="G7" s="14">
        <f>'Tab. 11 po planowanych zmianach'!G7-'Tab. 11 obowiązująca'!G7</f>
        <v>0</v>
      </c>
      <c r="H7" s="14">
        <f>'Tab. 11 po planowanych zmianach'!H7-'Tab. 11 obowiązująca'!H7</f>
        <v>0</v>
      </c>
      <c r="I7" s="14">
        <f>'Tab. 11 po planowanych zmianach'!I7-'Tab. 11 obowiązująca'!I7</f>
        <v>0</v>
      </c>
      <c r="J7" s="14">
        <f>'Tab. 11 po planowanych zmianach'!J7-'Tab. 11 obowiązująca'!J7</f>
        <v>0</v>
      </c>
      <c r="K7" s="14">
        <f>'Tab. 11 po planowanych zmianach'!K7-'Tab. 11 obowiązująca'!K7</f>
        <v>0</v>
      </c>
      <c r="L7" s="14">
        <f>'Tab. 11 po planowanych zmianach'!L7-'Tab. 11 obowiązująca'!L7</f>
        <v>0</v>
      </c>
      <c r="M7" s="14">
        <f>'Tab. 11 po planowanych zmianach'!M7-'Tab. 11 obowiązująca'!M7</f>
        <v>0</v>
      </c>
    </row>
    <row r="8" spans="1:13" x14ac:dyDescent="0.25">
      <c r="A8" s="15">
        <f>'Tab. 11 po planowanych zmianach'!A8</f>
        <v>4</v>
      </c>
      <c r="B8" s="15">
        <f>'Tab. 11 po planowanych zmianach'!B8</f>
        <v>5</v>
      </c>
      <c r="C8" s="15"/>
      <c r="D8" s="15"/>
      <c r="E8" s="15"/>
      <c r="F8" s="14">
        <f>'Tab. 11 po planowanych zmianach'!F8-'Tab. 11 obowiązująca'!F8</f>
        <v>0</v>
      </c>
      <c r="G8" s="14">
        <f>'Tab. 11 po planowanych zmianach'!G8-'Tab. 11 obowiązująca'!G8</f>
        <v>0</v>
      </c>
      <c r="H8" s="14">
        <f>'Tab. 11 po planowanych zmianach'!H8-'Tab. 11 obowiązująca'!H8</f>
        <v>0</v>
      </c>
      <c r="I8" s="14">
        <f>'Tab. 11 po planowanych zmianach'!I8-'Tab. 11 obowiązująca'!I8</f>
        <v>0</v>
      </c>
      <c r="J8" s="14">
        <f>'Tab. 11 po planowanych zmianach'!J8-'Tab. 11 obowiązująca'!J8</f>
        <v>0</v>
      </c>
      <c r="K8" s="14">
        <f>'Tab. 11 po planowanych zmianach'!K8-'Tab. 11 obowiązująca'!K8</f>
        <v>0</v>
      </c>
      <c r="L8" s="14">
        <f>'Tab. 11 po planowanych zmianach'!L8-'Tab. 11 obowiązująca'!L8</f>
        <v>0</v>
      </c>
      <c r="M8" s="14">
        <f>'Tab. 11 po planowanych zmianach'!M8-'Tab. 11 obowiązująca'!M8</f>
        <v>0</v>
      </c>
    </row>
    <row r="9" spans="1:13" x14ac:dyDescent="0.25">
      <c r="A9" s="15">
        <f>'Tab. 11 po planowanych zmianach'!A9</f>
        <v>5</v>
      </c>
      <c r="B9" s="15">
        <f>'Tab. 11 po planowanych zmianach'!B9</f>
        <v>6</v>
      </c>
      <c r="C9" s="15"/>
      <c r="D9" s="15"/>
      <c r="E9" s="15"/>
      <c r="F9" s="14">
        <f>'Tab. 11 po planowanych zmianach'!F9-'Tab. 11 obowiązująca'!F9</f>
        <v>0</v>
      </c>
      <c r="G9" s="14">
        <f>'Tab. 11 po planowanych zmianach'!G9-'Tab. 11 obowiązująca'!G9</f>
        <v>0</v>
      </c>
      <c r="H9" s="14">
        <f>'Tab. 11 po planowanych zmianach'!H9-'Tab. 11 obowiązująca'!H9</f>
        <v>0</v>
      </c>
      <c r="I9" s="14">
        <f>'Tab. 11 po planowanych zmianach'!I9-'Tab. 11 obowiązująca'!I9</f>
        <v>0</v>
      </c>
      <c r="J9" s="14">
        <f>'Tab. 11 po planowanych zmianach'!J9-'Tab. 11 obowiązująca'!J9</f>
        <v>0</v>
      </c>
      <c r="K9" s="14">
        <f>'Tab. 11 po planowanych zmianach'!K9-'Tab. 11 obowiązująca'!K9</f>
        <v>0</v>
      </c>
      <c r="L9" s="14">
        <f>'Tab. 11 po planowanych zmianach'!L9-'Tab. 11 obowiązująca'!L9</f>
        <v>0</v>
      </c>
      <c r="M9" s="14">
        <f>'Tab. 11 po planowanych zmianach'!M9-'Tab. 11 obowiązująca'!M9</f>
        <v>0</v>
      </c>
    </row>
    <row r="10" spans="1:13" x14ac:dyDescent="0.25">
      <c r="A10" s="15">
        <f>'Tab. 11 po planowanych zmianach'!A10</f>
        <v>4</v>
      </c>
      <c r="B10" s="15">
        <f>'Tab. 11 po planowanych zmianach'!B10</f>
        <v>7</v>
      </c>
      <c r="C10" s="15"/>
      <c r="D10" s="15"/>
      <c r="E10" s="15"/>
      <c r="F10" s="14">
        <f>'Tab. 11 po planowanych zmianach'!F10-'Tab. 11 obowiązująca'!F10</f>
        <v>0</v>
      </c>
      <c r="G10" s="14">
        <f>'Tab. 11 po planowanych zmianach'!G10-'Tab. 11 obowiązująca'!G10</f>
        <v>0</v>
      </c>
      <c r="H10" s="14">
        <f>'Tab. 11 po planowanych zmianach'!H10-'Tab. 11 obowiązująca'!H10</f>
        <v>0</v>
      </c>
      <c r="I10" s="14">
        <f>'Tab. 11 po planowanych zmianach'!I10-'Tab. 11 obowiązująca'!I10</f>
        <v>0</v>
      </c>
      <c r="J10" s="14">
        <f>'Tab. 11 po planowanych zmianach'!J10-'Tab. 11 obowiązująca'!J10</f>
        <v>0</v>
      </c>
      <c r="K10" s="14">
        <f>'Tab. 11 po planowanych zmianach'!K10-'Tab. 11 obowiązująca'!K10</f>
        <v>0</v>
      </c>
      <c r="L10" s="14">
        <f>'Tab. 11 po planowanych zmianach'!L10-'Tab. 11 obowiązująca'!L10</f>
        <v>0</v>
      </c>
      <c r="M10" s="14">
        <f>'Tab. 11 po planowanych zmianach'!M10-'Tab. 11 obowiązująca'!M10</f>
        <v>0</v>
      </c>
    </row>
    <row r="11" spans="1:13" x14ac:dyDescent="0.25">
      <c r="A11" s="15">
        <f>'Tab. 11 po planowanych zmianach'!A11</f>
        <v>4</v>
      </c>
      <c r="B11" s="15">
        <f>'Tab. 11 po planowanych zmianach'!B11</f>
        <v>8</v>
      </c>
      <c r="C11" s="15"/>
      <c r="D11" s="15"/>
      <c r="E11" s="15"/>
      <c r="F11" s="14">
        <f>'Tab. 11 po planowanych zmianach'!F11-'Tab. 11 obowiązująca'!F11</f>
        <v>8009036</v>
      </c>
      <c r="G11" s="14">
        <f>'Tab. 11 po planowanych zmianach'!G11-'Tab. 11 obowiązująca'!G11</f>
        <v>6000000</v>
      </c>
      <c r="H11" s="14">
        <f>'Tab. 11 po planowanych zmianach'!H11-'Tab. 11 obowiązująca'!H11</f>
        <v>2009036</v>
      </c>
      <c r="I11" s="14">
        <f>'Tab. 11 po planowanych zmianach'!I11-'Tab. 11 obowiązująca'!I11</f>
        <v>1413359</v>
      </c>
      <c r="J11" s="14">
        <f>'Tab. 11 po planowanych zmianach'!J11-'Tab. 11 obowiązująca'!J11</f>
        <v>1413359</v>
      </c>
      <c r="K11" s="14">
        <f>'Tab. 11 po planowanych zmianach'!K11-'Tab. 11 obowiązująca'!K11</f>
        <v>0</v>
      </c>
      <c r="L11" s="14">
        <f>'Tab. 11 po planowanych zmianach'!L11-'Tab. 11 obowiązująca'!L11</f>
        <v>9422395</v>
      </c>
      <c r="M11" s="14">
        <f>'Tab. 11 po planowanych zmianach'!M11-'Tab. 11 obowiązująca'!M11</f>
        <v>3.652037006141029E-9</v>
      </c>
    </row>
    <row r="12" spans="1:13" x14ac:dyDescent="0.25">
      <c r="A12" s="15">
        <f>'Tab. 11 po planowanych zmianach'!A12</f>
        <v>4</v>
      </c>
      <c r="B12" s="15">
        <f>'Tab. 11 po planowanych zmianach'!B12</f>
        <v>9</v>
      </c>
      <c r="C12" s="15"/>
      <c r="D12" s="15"/>
      <c r="E12" s="15"/>
      <c r="F12" s="14">
        <f>'Tab. 11 po planowanych zmianach'!F12-'Tab. 11 obowiązująca'!F12</f>
        <v>-8009036</v>
      </c>
      <c r="G12" s="14">
        <f>'Tab. 11 po planowanych zmianach'!G12-'Tab. 11 obowiązująca'!G12</f>
        <v>-6000000</v>
      </c>
      <c r="H12" s="14">
        <f>'Tab. 11 po planowanych zmianach'!H12-'Tab. 11 obowiązująca'!H12</f>
        <v>-2009036</v>
      </c>
      <c r="I12" s="14">
        <f>'Tab. 11 po planowanych zmianach'!I12-'Tab. 11 obowiązująca'!I12</f>
        <v>-1413359</v>
      </c>
      <c r="J12" s="14">
        <f>'Tab. 11 po planowanych zmianach'!J12-'Tab. 11 obowiązująca'!J12</f>
        <v>-1413359</v>
      </c>
      <c r="K12" s="14">
        <f>'Tab. 11 po planowanych zmianach'!K12-'Tab. 11 obowiązująca'!K12</f>
        <v>0</v>
      </c>
      <c r="L12" s="14">
        <f>'Tab. 11 po planowanych zmianach'!L12-'Tab. 11 obowiązująca'!L12</f>
        <v>-9422395</v>
      </c>
      <c r="M12" s="14">
        <f>'Tab. 11 po planowanych zmianach'!M12-'Tab. 11 obowiązująca'!M12</f>
        <v>-1.7682687536435537E-9</v>
      </c>
    </row>
    <row r="13" spans="1:13" x14ac:dyDescent="0.25">
      <c r="A13" s="15">
        <f>'Tab. 11 po planowanych zmianach'!A13</f>
        <v>4</v>
      </c>
      <c r="B13" s="15">
        <f>'Tab. 11 po planowanych zmianach'!B13</f>
        <v>10</v>
      </c>
      <c r="C13" s="15"/>
      <c r="D13" s="15"/>
      <c r="E13" s="15"/>
      <c r="F13" s="14">
        <f>'Tab. 11 po planowanych zmianach'!F13-'Tab. 11 obowiązująca'!F13</f>
        <v>0</v>
      </c>
      <c r="G13" s="14">
        <f>'Tab. 11 po planowanych zmianach'!G13-'Tab. 11 obowiązująca'!G13</f>
        <v>0</v>
      </c>
      <c r="H13" s="14">
        <f>'Tab. 11 po planowanych zmianach'!H13-'Tab. 11 obowiązująca'!H13</f>
        <v>0</v>
      </c>
      <c r="I13" s="14">
        <f>'Tab. 11 po planowanych zmianach'!I13-'Tab. 11 obowiązująca'!I13</f>
        <v>0</v>
      </c>
      <c r="J13" s="14">
        <f>'Tab. 11 po planowanych zmianach'!J13-'Tab. 11 obowiązująca'!J13</f>
        <v>0</v>
      </c>
      <c r="K13" s="14">
        <f>'Tab. 11 po planowanych zmianach'!K13-'Tab. 11 obowiązująca'!K13</f>
        <v>0</v>
      </c>
      <c r="L13" s="14">
        <f>'Tab. 11 po planowanych zmianach'!L13-'Tab. 11 obowiązująca'!L13</f>
        <v>0</v>
      </c>
      <c r="M13" s="14">
        <f>'Tab. 11 po planowanych zmianach'!M13-'Tab. 11 obowiązująca'!M13</f>
        <v>0</v>
      </c>
    </row>
    <row r="14" spans="1:13" x14ac:dyDescent="0.25">
      <c r="A14" s="15" t="str">
        <f>'Tab. 11 po planowanych zmianach'!A14</f>
        <v>PT</v>
      </c>
      <c r="B14" s="15">
        <f>'Tab. 11 po planowanych zmianach'!B14</f>
        <v>11</v>
      </c>
      <c r="C14" s="15" t="str">
        <f>'Tab. 11 po planowanych zmianach'!C14</f>
        <v>Ogółem</v>
      </c>
      <c r="D14" s="15"/>
      <c r="E14" s="15"/>
      <c r="F14" s="14">
        <f>'Tab. 11 po planowanych zmianach'!F14-'Tab. 11 obowiązująca'!F14</f>
        <v>0</v>
      </c>
      <c r="G14" s="14">
        <f>'Tab. 11 po planowanych zmianach'!G14-'Tab. 11 obowiązująca'!G14</f>
        <v>0</v>
      </c>
      <c r="H14" s="14">
        <f>'Tab. 11 po planowanych zmianach'!H14-'Tab. 11 obowiązująca'!H14</f>
        <v>0</v>
      </c>
      <c r="I14" s="14">
        <f>'Tab. 11 po planowanych zmianach'!I14-'Tab. 11 obowiązująca'!I14</f>
        <v>0</v>
      </c>
      <c r="J14" s="14">
        <f>'Tab. 11 po planowanych zmianach'!J14-'Tab. 11 obowiązująca'!J14</f>
        <v>0</v>
      </c>
      <c r="K14" s="14">
        <f>'Tab. 11 po planowanych zmianach'!K14-'Tab. 11 obowiązująca'!K14</f>
        <v>0</v>
      </c>
      <c r="L14" s="14">
        <f>'Tab. 11 po planowanych zmianach'!L14-'Tab. 11 obowiązująca'!L14</f>
        <v>0</v>
      </c>
      <c r="M14" s="14">
        <f>'Tab. 11 po planowanych zmianach'!M14-'Tab. 11 obowiązująca'!M14</f>
        <v>0</v>
      </c>
    </row>
    <row r="15" spans="1:13" x14ac:dyDescent="0.25">
      <c r="A15" s="15" t="str">
        <f>'Tab. 11 po planowanych zmianach'!A15</f>
        <v>PT</v>
      </c>
      <c r="B15" s="15">
        <f>'Tab. 11 po planowanych zmianach'!B15</f>
        <v>12</v>
      </c>
      <c r="C15" s="15" t="str">
        <f>'Tab. 11 po planowanych zmianach'!C15</f>
        <v>Ogółem</v>
      </c>
      <c r="D15" s="15"/>
      <c r="E15" s="15"/>
      <c r="F15" s="14">
        <f>'Tab. 11 po planowanych zmianach'!F15-'Tab. 11 obowiązująca'!F15</f>
        <v>0</v>
      </c>
      <c r="G15" s="14">
        <f>'Tab. 11 po planowanych zmianach'!G15-'Tab. 11 obowiązująca'!G15</f>
        <v>0</v>
      </c>
      <c r="H15" s="14">
        <f>'Tab. 11 po planowanych zmianach'!H15-'Tab. 11 obowiązująca'!H15</f>
        <v>0</v>
      </c>
      <c r="I15" s="14">
        <f>'Tab. 11 po planowanych zmianach'!I15-'Tab. 11 obowiązująca'!I15</f>
        <v>0</v>
      </c>
      <c r="J15" s="14">
        <f>'Tab. 11 po planowanych zmianach'!J15-'Tab. 11 obowiązująca'!J15</f>
        <v>0</v>
      </c>
      <c r="K15" s="14">
        <f>'Tab. 11 po planowanych zmianach'!K15-'Tab. 11 obowiązująca'!K15</f>
        <v>0</v>
      </c>
      <c r="L15" s="14">
        <f>'Tab. 11 po planowanych zmianach'!L15-'Tab. 11 obowiązująca'!L15</f>
        <v>0</v>
      </c>
      <c r="M15" s="14">
        <f>'Tab. 11 po planowanych zmianach'!M15-'Tab. 11 obowiązująca'!M15</f>
        <v>0</v>
      </c>
    </row>
    <row r="16" spans="1:13" x14ac:dyDescent="0.25">
      <c r="A16" s="15" t="str">
        <f>'Tab. 11 po planowanych zmianach'!A16</f>
        <v xml:space="preserve">Ogółem </v>
      </c>
      <c r="B16" s="15"/>
      <c r="C16" s="15"/>
      <c r="D16" s="15"/>
      <c r="E16" s="15"/>
      <c r="F16" s="14">
        <f>'Tab. 11 po planowanych zmianach'!F16-'Tab. 11 obowiązująca'!F16</f>
        <v>0</v>
      </c>
      <c r="G16" s="14">
        <f>'Tab. 11 po planowanych zmianach'!G16-'Tab. 11 obowiązująca'!G16</f>
        <v>0</v>
      </c>
      <c r="H16" s="14">
        <f>'Tab. 11 po planowanych zmianach'!H16-'Tab. 11 obowiązująca'!H16</f>
        <v>0</v>
      </c>
      <c r="I16" s="14">
        <f>'Tab. 11 po planowanych zmianach'!I16-'Tab. 11 obowiązująca'!I16</f>
        <v>1</v>
      </c>
      <c r="J16" s="14">
        <f>'Tab. 11 po planowanych zmianach'!J16-'Tab. 11 obowiązująca'!J16</f>
        <v>-352941</v>
      </c>
      <c r="K16" s="14">
        <f>'Tab. 11 po planowanych zmianach'!K16-'Tab. 11 obowiązująca'!K16</f>
        <v>352942</v>
      </c>
      <c r="L16" s="14">
        <f>'Tab. 11 po planowanych zmianach'!L16-'Tab. 11 obowiązująca'!L16</f>
        <v>1</v>
      </c>
      <c r="M16" s="14">
        <f>'Tab. 11 po planowanych zmianach'!M16-'Tab. 11 obowiązująca'!M16</f>
        <v>-6.8718697399106077E-10</v>
      </c>
    </row>
    <row r="17" spans="1:13" x14ac:dyDescent="0.25">
      <c r="A17" s="15" t="str">
        <f>'Tab. 11 po planowanych zmianach'!A17</f>
        <v xml:space="preserve">Ogółem </v>
      </c>
      <c r="B17" s="15"/>
      <c r="C17" s="15"/>
      <c r="D17" s="15"/>
      <c r="E17" s="15"/>
      <c r="F17" s="14">
        <f>'Tab. 11 po planowanych zmianach'!F17-'Tab. 11 obowiązująca'!F17</f>
        <v>0</v>
      </c>
      <c r="G17" s="14">
        <f>'Tab. 11 po planowanych zmianach'!G17-'Tab. 11 obowiązująca'!G17</f>
        <v>0</v>
      </c>
      <c r="H17" s="14">
        <f>'Tab. 11 po planowanych zmianach'!H17-'Tab. 11 obowiązująca'!H17</f>
        <v>0</v>
      </c>
      <c r="I17" s="14">
        <f>'Tab. 11 po planowanych zmianach'!I17-'Tab. 11 obowiązująca'!I17</f>
        <v>0</v>
      </c>
      <c r="J17" s="14">
        <f>'Tab. 11 po planowanych zmianach'!J17-'Tab. 11 obowiązująca'!J17</f>
        <v>0</v>
      </c>
      <c r="K17" s="14">
        <f>'Tab. 11 po planowanych zmianach'!K17-'Tab. 11 obowiązująca'!K17</f>
        <v>0</v>
      </c>
      <c r="L17" s="14">
        <f>'Tab. 11 po planowanych zmianach'!L17-'Tab. 11 obowiązująca'!L17</f>
        <v>0</v>
      </c>
      <c r="M17" s="14">
        <f>'Tab. 11 po planowanych zmianach'!M17-'Tab. 11 obowiązująca'!M17</f>
        <v>0</v>
      </c>
    </row>
    <row r="18" spans="1:13" x14ac:dyDescent="0.25">
      <c r="A18" s="15" t="str">
        <f>'Tab. 11 po planowanych zmianach'!A18</f>
        <v xml:space="preserve">Ogółem </v>
      </c>
      <c r="B18" s="15"/>
      <c r="C18" s="15"/>
      <c r="D18" s="15"/>
      <c r="E18" s="15"/>
      <c r="F18" s="14">
        <f>'Tab. 11 po planowanych zmianach'!F18-'Tab. 11 obowiązująca'!F18</f>
        <v>0</v>
      </c>
      <c r="G18" s="14">
        <f>'Tab. 11 po planowanych zmianach'!G18-'Tab. 11 obowiązująca'!G18</f>
        <v>0</v>
      </c>
      <c r="H18" s="14">
        <f>'Tab. 11 po planowanych zmianach'!H18-'Tab. 11 obowiązująca'!H18</f>
        <v>0</v>
      </c>
      <c r="I18" s="14">
        <f>'Tab. 11 po planowanych zmianach'!I18-'Tab. 11 obowiązująca'!I18</f>
        <v>1</v>
      </c>
      <c r="J18" s="14">
        <f>'Tab. 11 po planowanych zmianach'!J18-'Tab. 11 obowiązująca'!J18</f>
        <v>-352941</v>
      </c>
      <c r="K18" s="14">
        <f>'Tab. 11 po planowanych zmianach'!K18-'Tab. 11 obowiązująca'!K18</f>
        <v>352942</v>
      </c>
      <c r="L18" s="14">
        <f>'Tab. 11 po planowanych zmianach'!L18-'Tab. 11 obowiązująca'!L18</f>
        <v>1</v>
      </c>
      <c r="M18" s="14">
        <f>'Tab. 11 po planowanych zmianach'!M18-'Tab. 11 obowiązująca'!M18</f>
        <v>-4.9613801955672443E-10</v>
      </c>
    </row>
    <row r="19" spans="1:13" x14ac:dyDescent="0.25">
      <c r="A19" s="15"/>
      <c r="B19" s="15"/>
      <c r="C19" s="15"/>
      <c r="D19" s="15"/>
      <c r="E19" s="15"/>
      <c r="F19" s="14"/>
      <c r="G19" s="14"/>
      <c r="H19" s="14"/>
      <c r="I19" s="14"/>
      <c r="J19" s="14"/>
      <c r="K19" s="14"/>
      <c r="L19" s="14"/>
      <c r="M19" s="14"/>
    </row>
    <row r="20" spans="1:13" x14ac:dyDescent="0.25">
      <c r="A20" s="15"/>
      <c r="B20" s="15"/>
      <c r="C20" s="15"/>
      <c r="D20" s="15"/>
      <c r="E20" s="15"/>
      <c r="F20" s="14"/>
      <c r="G20" s="14"/>
      <c r="H20" s="14"/>
      <c r="I20" s="14"/>
      <c r="J20" s="14"/>
      <c r="K20" s="14"/>
      <c r="L20" s="14"/>
      <c r="M20" s="14"/>
    </row>
    <row r="21" spans="1:13" x14ac:dyDescent="0.25">
      <c r="A21" s="15"/>
      <c r="B21" s="15"/>
      <c r="C21" s="15"/>
      <c r="D21" s="15"/>
      <c r="E21" s="15"/>
      <c r="F21" s="14"/>
      <c r="G21" s="14"/>
      <c r="H21" s="14"/>
      <c r="I21" s="14"/>
      <c r="J21" s="14"/>
      <c r="K21" s="14"/>
      <c r="L21" s="14"/>
      <c r="M21" s="14"/>
    </row>
    <row r="22" spans="1:13" x14ac:dyDescent="0.25">
      <c r="A22" s="15"/>
      <c r="B22" s="15"/>
      <c r="C22" s="15"/>
      <c r="D22" s="15"/>
      <c r="E22" s="15"/>
      <c r="F22" s="14"/>
      <c r="G22" s="14"/>
      <c r="H22" s="14"/>
      <c r="I22" s="14"/>
      <c r="J22" s="14"/>
      <c r="K22" s="14"/>
      <c r="L22" s="14"/>
      <c r="M22" s="14"/>
    </row>
    <row r="23" spans="1:13" x14ac:dyDescent="0.25">
      <c r="A23" s="15"/>
      <c r="B23" s="15"/>
      <c r="C23" s="15"/>
      <c r="D23" s="15"/>
      <c r="E23" s="15"/>
      <c r="F23" s="14"/>
      <c r="G23" s="14"/>
      <c r="H23" s="14"/>
      <c r="I23" s="14"/>
      <c r="J23" s="14"/>
      <c r="K23" s="14"/>
      <c r="L23" s="14"/>
      <c r="M23" s="14"/>
    </row>
    <row r="24" spans="1:13" x14ac:dyDescent="0.25">
      <c r="A24" s="15"/>
      <c r="B24" s="15"/>
      <c r="C24" s="15"/>
      <c r="D24" s="15"/>
      <c r="E24" s="15"/>
      <c r="F24" s="14"/>
      <c r="G24" s="14"/>
      <c r="H24" s="14"/>
      <c r="I24" s="14"/>
      <c r="J24" s="14"/>
      <c r="K24" s="14"/>
      <c r="L24" s="14"/>
      <c r="M24" s="14"/>
    </row>
  </sheetData>
  <mergeCells count="11">
    <mergeCell ref="M2:M3"/>
    <mergeCell ref="A2:A3"/>
    <mergeCell ref="B2:B3"/>
    <mergeCell ref="C2:C3"/>
    <mergeCell ref="D2:D3"/>
    <mergeCell ref="E2:E3"/>
    <mergeCell ref="F2:F3"/>
    <mergeCell ref="G2:H2"/>
    <mergeCell ref="I2:I3"/>
    <mergeCell ref="J2:K2"/>
    <mergeCell ref="L2:L3"/>
  </mergeCells>
  <pageMargins left="0.7" right="0.7" top="0.75" bottom="0.75" header="0.3" footer="0.3"/>
  <pageSetup paperSize="9" scale="5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75354-F717-4AC8-8C19-647237CE07ED}">
  <dimension ref="A1:K186"/>
  <sheetViews>
    <sheetView workbookViewId="0">
      <selection activeCell="K2" sqref="K2:K3"/>
    </sheetView>
  </sheetViews>
  <sheetFormatPr defaultRowHeight="15" x14ac:dyDescent="0.25"/>
  <cols>
    <col min="1" max="1" width="17.85546875" customWidth="1"/>
    <col min="2" max="2" width="73.5703125" customWidth="1"/>
    <col min="4" max="4" width="18.42578125" customWidth="1"/>
    <col min="6" max="6" width="27.7109375" customWidth="1"/>
    <col min="8" max="8" width="13.85546875" customWidth="1"/>
    <col min="9" max="9" width="45.7109375" customWidth="1"/>
    <col min="11" max="11" width="17.5703125" customWidth="1"/>
  </cols>
  <sheetData>
    <row r="1" spans="1:11" x14ac:dyDescent="0.25">
      <c r="A1" s="1" t="s">
        <v>299</v>
      </c>
      <c r="B1" s="2" t="s">
        <v>300</v>
      </c>
      <c r="D1" s="2" t="s">
        <v>301</v>
      </c>
      <c r="F1" s="2" t="s">
        <v>302</v>
      </c>
      <c r="H1" s="2" t="s">
        <v>303</v>
      </c>
      <c r="I1" s="2" t="s">
        <v>304</v>
      </c>
      <c r="K1" s="10" t="s">
        <v>305</v>
      </c>
    </row>
    <row r="2" spans="1:11" ht="45" x14ac:dyDescent="0.25">
      <c r="A2" s="3" t="s">
        <v>20</v>
      </c>
      <c r="B2" s="4" t="s">
        <v>306</v>
      </c>
      <c r="D2" s="4" t="s">
        <v>46</v>
      </c>
      <c r="F2" s="4" t="s">
        <v>307</v>
      </c>
      <c r="H2" s="4" t="s">
        <v>307</v>
      </c>
      <c r="I2" s="4" t="s">
        <v>308</v>
      </c>
      <c r="K2" s="11" t="s">
        <v>4</v>
      </c>
    </row>
    <row r="3" spans="1:11" ht="45" x14ac:dyDescent="0.25">
      <c r="A3" s="3" t="s">
        <v>309</v>
      </c>
      <c r="B3" s="4" t="s">
        <v>310</v>
      </c>
      <c r="D3" s="4" t="s">
        <v>41</v>
      </c>
      <c r="F3" s="4" t="s">
        <v>311</v>
      </c>
      <c r="H3" s="4" t="s">
        <v>307</v>
      </c>
      <c r="I3" s="4" t="s">
        <v>312</v>
      </c>
      <c r="K3" s="11" t="s">
        <v>5</v>
      </c>
    </row>
    <row r="4" spans="1:11" ht="45" x14ac:dyDescent="0.25">
      <c r="A4" s="3" t="s">
        <v>56</v>
      </c>
      <c r="B4" s="4" t="s">
        <v>313</v>
      </c>
      <c r="D4" s="4" t="s">
        <v>66</v>
      </c>
      <c r="F4" s="4" t="s">
        <v>314</v>
      </c>
      <c r="H4" s="4" t="s">
        <v>307</v>
      </c>
      <c r="I4" s="4" t="s">
        <v>315</v>
      </c>
    </row>
    <row r="5" spans="1:11" ht="45" x14ac:dyDescent="0.25">
      <c r="A5" s="3" t="s">
        <v>316</v>
      </c>
      <c r="B5" s="4" t="s">
        <v>317</v>
      </c>
      <c r="D5" s="9" t="s">
        <v>22</v>
      </c>
      <c r="F5" s="4" t="s">
        <v>318</v>
      </c>
      <c r="H5" s="4" t="s">
        <v>307</v>
      </c>
      <c r="I5" s="4" t="s">
        <v>319</v>
      </c>
    </row>
    <row r="6" spans="1:11" ht="45" x14ac:dyDescent="0.25">
      <c r="A6" s="3" t="s">
        <v>320</v>
      </c>
      <c r="B6" s="4" t="s">
        <v>321</v>
      </c>
      <c r="D6" s="9" t="s">
        <v>322</v>
      </c>
      <c r="F6" s="4" t="s">
        <v>323</v>
      </c>
      <c r="H6" s="4" t="s">
        <v>307</v>
      </c>
      <c r="I6" s="4" t="s">
        <v>324</v>
      </c>
    </row>
    <row r="7" spans="1:11" ht="45" x14ac:dyDescent="0.25">
      <c r="A7" s="3" t="s">
        <v>325</v>
      </c>
      <c r="B7" s="4" t="s">
        <v>326</v>
      </c>
      <c r="D7" s="4" t="s">
        <v>190</v>
      </c>
      <c r="F7" s="4" t="s">
        <v>327</v>
      </c>
      <c r="H7" s="4" t="s">
        <v>307</v>
      </c>
      <c r="I7" s="4" t="s">
        <v>328</v>
      </c>
    </row>
    <row r="8" spans="1:11" ht="45" x14ac:dyDescent="0.25">
      <c r="A8" s="3" t="s">
        <v>137</v>
      </c>
      <c r="B8" s="4" t="s">
        <v>329</v>
      </c>
      <c r="F8" s="4" t="s">
        <v>330</v>
      </c>
      <c r="H8" s="4" t="s">
        <v>307</v>
      </c>
      <c r="I8" s="4" t="s">
        <v>331</v>
      </c>
    </row>
    <row r="9" spans="1:11" ht="45" x14ac:dyDescent="0.25">
      <c r="A9" s="3" t="s">
        <v>142</v>
      </c>
      <c r="B9" s="4" t="s">
        <v>332</v>
      </c>
      <c r="F9" s="4" t="s">
        <v>333</v>
      </c>
      <c r="H9" s="4" t="s">
        <v>307</v>
      </c>
      <c r="I9" s="4" t="s">
        <v>334</v>
      </c>
    </row>
    <row r="10" spans="1:11" ht="45" x14ac:dyDescent="0.25">
      <c r="A10" s="3" t="s">
        <v>335</v>
      </c>
      <c r="B10" s="4" t="s">
        <v>336</v>
      </c>
      <c r="F10" s="4" t="s">
        <v>337</v>
      </c>
      <c r="H10" s="4" t="s">
        <v>307</v>
      </c>
      <c r="I10" s="4" t="s">
        <v>338</v>
      </c>
    </row>
    <row r="11" spans="1:11" ht="45" x14ac:dyDescent="0.25">
      <c r="A11" s="3" t="s">
        <v>147</v>
      </c>
      <c r="B11" s="4" t="s">
        <v>339</v>
      </c>
      <c r="F11" s="4" t="s">
        <v>340</v>
      </c>
      <c r="H11" s="4" t="s">
        <v>307</v>
      </c>
      <c r="I11" s="4" t="s">
        <v>341</v>
      </c>
    </row>
    <row r="12" spans="1:11" ht="45" x14ac:dyDescent="0.25">
      <c r="A12" s="3" t="s">
        <v>342</v>
      </c>
      <c r="B12" s="4" t="s">
        <v>343</v>
      </c>
      <c r="F12" s="4" t="s">
        <v>344</v>
      </c>
      <c r="H12" s="4" t="s">
        <v>307</v>
      </c>
      <c r="I12" s="4" t="s">
        <v>345</v>
      </c>
    </row>
    <row r="13" spans="1:11" ht="45" x14ac:dyDescent="0.25">
      <c r="A13" s="3" t="s">
        <v>151</v>
      </c>
      <c r="B13" s="4" t="s">
        <v>346</v>
      </c>
      <c r="F13" s="4" t="s">
        <v>347</v>
      </c>
      <c r="H13" s="4" t="s">
        <v>307</v>
      </c>
      <c r="I13" s="4" t="s">
        <v>348</v>
      </c>
    </row>
    <row r="14" spans="1:11" ht="45" x14ac:dyDescent="0.25">
      <c r="A14" s="3" t="s">
        <v>160</v>
      </c>
      <c r="B14" s="4" t="s">
        <v>349</v>
      </c>
      <c r="F14" s="4" t="s">
        <v>350</v>
      </c>
      <c r="H14" s="4" t="s">
        <v>311</v>
      </c>
      <c r="I14" s="4" t="s">
        <v>351</v>
      </c>
    </row>
    <row r="15" spans="1:11" ht="45" x14ac:dyDescent="0.25">
      <c r="A15" s="3" t="s">
        <v>64</v>
      </c>
      <c r="B15" s="4" t="s">
        <v>352</v>
      </c>
      <c r="F15" s="4" t="s">
        <v>2</v>
      </c>
      <c r="H15" s="4" t="s">
        <v>311</v>
      </c>
      <c r="I15" s="4" t="s">
        <v>353</v>
      </c>
    </row>
    <row r="16" spans="1:11" ht="45" x14ac:dyDescent="0.25">
      <c r="A16" s="3" t="s">
        <v>79</v>
      </c>
      <c r="B16" s="4" t="s">
        <v>354</v>
      </c>
      <c r="F16" s="4" t="s">
        <v>355</v>
      </c>
      <c r="H16" s="4" t="s">
        <v>311</v>
      </c>
      <c r="I16" s="4" t="s">
        <v>356</v>
      </c>
    </row>
    <row r="17" spans="1:9" ht="45" x14ac:dyDescent="0.25">
      <c r="A17" s="3" t="s">
        <v>357</v>
      </c>
      <c r="B17" s="4" t="s">
        <v>358</v>
      </c>
      <c r="F17" s="4" t="s">
        <v>359</v>
      </c>
      <c r="H17" s="4" t="s">
        <v>311</v>
      </c>
      <c r="I17" s="4" t="s">
        <v>360</v>
      </c>
    </row>
    <row r="18" spans="1:9" ht="45" x14ac:dyDescent="0.25">
      <c r="A18" s="3" t="s">
        <v>84</v>
      </c>
      <c r="B18" s="4" t="s">
        <v>361</v>
      </c>
      <c r="H18" s="4" t="s">
        <v>311</v>
      </c>
      <c r="I18" s="4" t="s">
        <v>362</v>
      </c>
    </row>
    <row r="19" spans="1:9" ht="45" x14ac:dyDescent="0.25">
      <c r="A19" s="3" t="s">
        <v>105</v>
      </c>
      <c r="B19" s="4" t="s">
        <v>363</v>
      </c>
      <c r="H19" s="4" t="s">
        <v>311</v>
      </c>
      <c r="I19" s="4" t="s">
        <v>364</v>
      </c>
    </row>
    <row r="20" spans="1:9" ht="45" x14ac:dyDescent="0.25">
      <c r="A20" s="3" t="s">
        <v>111</v>
      </c>
      <c r="B20" s="4" t="s">
        <v>365</v>
      </c>
      <c r="H20" s="4" t="s">
        <v>311</v>
      </c>
      <c r="I20" s="4" t="s">
        <v>366</v>
      </c>
    </row>
    <row r="21" spans="1:9" ht="45" x14ac:dyDescent="0.25">
      <c r="A21" s="3" t="s">
        <v>115</v>
      </c>
      <c r="B21" s="4" t="s">
        <v>367</v>
      </c>
      <c r="H21" s="4" t="s">
        <v>311</v>
      </c>
      <c r="I21" s="4" t="s">
        <v>368</v>
      </c>
    </row>
    <row r="22" spans="1:9" ht="45" x14ac:dyDescent="0.25">
      <c r="A22" s="3" t="s">
        <v>120</v>
      </c>
      <c r="B22" s="4" t="s">
        <v>369</v>
      </c>
      <c r="H22" s="4" t="s">
        <v>311</v>
      </c>
      <c r="I22" s="4" t="s">
        <v>370</v>
      </c>
    </row>
    <row r="23" spans="1:9" ht="45" x14ac:dyDescent="0.25">
      <c r="A23" s="3" t="s">
        <v>371</v>
      </c>
      <c r="B23" s="4" t="s">
        <v>372</v>
      </c>
      <c r="H23" s="4" t="s">
        <v>311</v>
      </c>
      <c r="I23" s="4" t="s">
        <v>373</v>
      </c>
    </row>
    <row r="24" spans="1:9" ht="45" x14ac:dyDescent="0.25">
      <c r="A24" s="3" t="s">
        <v>125</v>
      </c>
      <c r="B24" s="4" t="s">
        <v>374</v>
      </c>
      <c r="H24" s="4" t="s">
        <v>314</v>
      </c>
      <c r="I24" s="4" t="s">
        <v>375</v>
      </c>
    </row>
    <row r="25" spans="1:9" ht="45" x14ac:dyDescent="0.25">
      <c r="A25" s="3" t="s">
        <v>229</v>
      </c>
      <c r="B25" s="4" t="s">
        <v>376</v>
      </c>
      <c r="H25" s="4" t="s">
        <v>314</v>
      </c>
      <c r="I25" s="4" t="s">
        <v>377</v>
      </c>
    </row>
    <row r="26" spans="1:9" ht="45" x14ac:dyDescent="0.25">
      <c r="A26" s="3" t="s">
        <v>236</v>
      </c>
      <c r="B26" s="4" t="s">
        <v>378</v>
      </c>
      <c r="H26" s="4" t="s">
        <v>314</v>
      </c>
      <c r="I26" s="4" t="s">
        <v>379</v>
      </c>
    </row>
    <row r="27" spans="1:9" ht="45" x14ac:dyDescent="0.25">
      <c r="A27" s="3" t="s">
        <v>243</v>
      </c>
      <c r="B27" s="4" t="s">
        <v>380</v>
      </c>
      <c r="H27" s="4" t="s">
        <v>314</v>
      </c>
      <c r="I27" s="4" t="s">
        <v>381</v>
      </c>
    </row>
    <row r="28" spans="1:9" ht="45" x14ac:dyDescent="0.25">
      <c r="A28" s="3" t="s">
        <v>166</v>
      </c>
      <c r="B28" s="4" t="s">
        <v>382</v>
      </c>
      <c r="H28" s="4" t="s">
        <v>314</v>
      </c>
      <c r="I28" s="4" t="s">
        <v>383</v>
      </c>
    </row>
    <row r="29" spans="1:9" ht="56.25" x14ac:dyDescent="0.25">
      <c r="A29" s="3" t="s">
        <v>384</v>
      </c>
      <c r="B29" s="4" t="s">
        <v>385</v>
      </c>
      <c r="H29" s="4" t="s">
        <v>314</v>
      </c>
      <c r="I29" s="4" t="s">
        <v>386</v>
      </c>
    </row>
    <row r="30" spans="1:9" ht="56.25" x14ac:dyDescent="0.25">
      <c r="A30" s="3" t="s">
        <v>171</v>
      </c>
      <c r="B30" s="4" t="s">
        <v>387</v>
      </c>
      <c r="H30" s="4" t="s">
        <v>314</v>
      </c>
      <c r="I30" s="4" t="s">
        <v>388</v>
      </c>
    </row>
    <row r="31" spans="1:9" ht="45" x14ac:dyDescent="0.25">
      <c r="A31" s="3" t="s">
        <v>223</v>
      </c>
      <c r="B31" s="4" t="s">
        <v>389</v>
      </c>
      <c r="H31" s="4" t="s">
        <v>314</v>
      </c>
      <c r="I31" s="4" t="s">
        <v>390</v>
      </c>
    </row>
    <row r="32" spans="1:9" ht="45" x14ac:dyDescent="0.25">
      <c r="A32" s="3" t="s">
        <v>182</v>
      </c>
      <c r="B32" s="4" t="s">
        <v>391</v>
      </c>
      <c r="H32" s="4" t="s">
        <v>314</v>
      </c>
      <c r="I32" s="4" t="s">
        <v>392</v>
      </c>
    </row>
    <row r="33" spans="1:9" ht="45" x14ac:dyDescent="0.25">
      <c r="A33" s="3" t="s">
        <v>195</v>
      </c>
      <c r="B33" s="4" t="s">
        <v>393</v>
      </c>
      <c r="H33" s="4" t="s">
        <v>314</v>
      </c>
      <c r="I33" s="4" t="s">
        <v>394</v>
      </c>
    </row>
    <row r="34" spans="1:9" ht="45" x14ac:dyDescent="0.25">
      <c r="A34" s="3" t="s">
        <v>395</v>
      </c>
      <c r="B34" s="4" t="s">
        <v>396</v>
      </c>
      <c r="H34" s="4" t="s">
        <v>318</v>
      </c>
      <c r="I34" s="4" t="s">
        <v>397</v>
      </c>
    </row>
    <row r="35" spans="1:9" ht="67.5" x14ac:dyDescent="0.25">
      <c r="A35" s="3" t="s">
        <v>202</v>
      </c>
      <c r="B35" s="4" t="s">
        <v>398</v>
      </c>
      <c r="H35" s="4" t="s">
        <v>318</v>
      </c>
      <c r="I35" s="4" t="s">
        <v>399</v>
      </c>
    </row>
    <row r="36" spans="1:9" ht="45" x14ac:dyDescent="0.25">
      <c r="A36" s="3" t="s">
        <v>215</v>
      </c>
      <c r="B36" s="4" t="s">
        <v>400</v>
      </c>
      <c r="H36" s="4" t="s">
        <v>318</v>
      </c>
      <c r="I36" s="4" t="s">
        <v>401</v>
      </c>
    </row>
    <row r="37" spans="1:9" ht="45" x14ac:dyDescent="0.25">
      <c r="A37" s="3" t="s">
        <v>402</v>
      </c>
      <c r="B37" s="4" t="s">
        <v>403</v>
      </c>
      <c r="H37" s="4" t="s">
        <v>318</v>
      </c>
      <c r="I37" s="4" t="s">
        <v>404</v>
      </c>
    </row>
    <row r="38" spans="1:9" ht="45" x14ac:dyDescent="0.25">
      <c r="A38" s="3" t="s">
        <v>405</v>
      </c>
      <c r="B38" s="4" t="s">
        <v>406</v>
      </c>
      <c r="H38" s="4" t="s">
        <v>318</v>
      </c>
      <c r="I38" s="4" t="s">
        <v>407</v>
      </c>
    </row>
    <row r="39" spans="1:9" ht="45" x14ac:dyDescent="0.25">
      <c r="A39" s="3" t="s">
        <v>265</v>
      </c>
      <c r="B39" s="4" t="s">
        <v>408</v>
      </c>
      <c r="H39" s="4" t="s">
        <v>318</v>
      </c>
      <c r="I39" s="4" t="s">
        <v>409</v>
      </c>
    </row>
    <row r="40" spans="1:9" ht="45" x14ac:dyDescent="0.25">
      <c r="H40" s="4" t="s">
        <v>318</v>
      </c>
      <c r="I40" s="4" t="s">
        <v>410</v>
      </c>
    </row>
    <row r="41" spans="1:9" ht="45" x14ac:dyDescent="0.25">
      <c r="H41" s="4" t="s">
        <v>318</v>
      </c>
      <c r="I41" s="4" t="s">
        <v>411</v>
      </c>
    </row>
    <row r="42" spans="1:9" ht="45" x14ac:dyDescent="0.25">
      <c r="H42" s="4" t="s">
        <v>318</v>
      </c>
      <c r="I42" s="4" t="s">
        <v>412</v>
      </c>
    </row>
    <row r="43" spans="1:9" ht="45" x14ac:dyDescent="0.25">
      <c r="H43" s="4" t="s">
        <v>318</v>
      </c>
      <c r="I43" s="4" t="s">
        <v>413</v>
      </c>
    </row>
    <row r="44" spans="1:9" ht="45" x14ac:dyDescent="0.25">
      <c r="H44" s="4" t="s">
        <v>318</v>
      </c>
      <c r="I44" s="4" t="s">
        <v>414</v>
      </c>
    </row>
    <row r="45" spans="1:9" ht="45" x14ac:dyDescent="0.25">
      <c r="H45" s="4" t="s">
        <v>318</v>
      </c>
      <c r="I45" s="4" t="s">
        <v>415</v>
      </c>
    </row>
    <row r="46" spans="1:9" ht="45" x14ac:dyDescent="0.25">
      <c r="H46" s="4" t="s">
        <v>318</v>
      </c>
      <c r="I46" s="4" t="s">
        <v>416</v>
      </c>
    </row>
    <row r="47" spans="1:9" ht="45" x14ac:dyDescent="0.25">
      <c r="H47" s="4" t="s">
        <v>318</v>
      </c>
      <c r="I47" s="4" t="s">
        <v>417</v>
      </c>
    </row>
    <row r="48" spans="1:9" ht="45" x14ac:dyDescent="0.25">
      <c r="H48" s="4" t="s">
        <v>323</v>
      </c>
      <c r="I48" s="4" t="s">
        <v>418</v>
      </c>
    </row>
    <row r="49" spans="8:9" ht="45" x14ac:dyDescent="0.25">
      <c r="H49" s="4" t="s">
        <v>323</v>
      </c>
      <c r="I49" s="4" t="s">
        <v>419</v>
      </c>
    </row>
    <row r="50" spans="8:9" ht="45" x14ac:dyDescent="0.25">
      <c r="H50" s="4" t="s">
        <v>323</v>
      </c>
      <c r="I50" s="4" t="s">
        <v>420</v>
      </c>
    </row>
    <row r="51" spans="8:9" ht="45" x14ac:dyDescent="0.25">
      <c r="H51" s="4" t="s">
        <v>323</v>
      </c>
      <c r="I51" s="4" t="s">
        <v>421</v>
      </c>
    </row>
    <row r="52" spans="8:9" ht="45" x14ac:dyDescent="0.25">
      <c r="H52" s="4" t="s">
        <v>323</v>
      </c>
      <c r="I52" s="4" t="s">
        <v>422</v>
      </c>
    </row>
    <row r="53" spans="8:9" ht="45" x14ac:dyDescent="0.25">
      <c r="H53" s="4" t="s">
        <v>323</v>
      </c>
      <c r="I53" s="4" t="s">
        <v>423</v>
      </c>
    </row>
    <row r="54" spans="8:9" ht="45" x14ac:dyDescent="0.25">
      <c r="H54" s="4" t="s">
        <v>323</v>
      </c>
      <c r="I54" s="4" t="s">
        <v>424</v>
      </c>
    </row>
    <row r="55" spans="8:9" ht="45" x14ac:dyDescent="0.25">
      <c r="H55" s="4" t="s">
        <v>323</v>
      </c>
      <c r="I55" s="4" t="s">
        <v>425</v>
      </c>
    </row>
    <row r="56" spans="8:9" ht="45" x14ac:dyDescent="0.25">
      <c r="H56" s="4" t="s">
        <v>323</v>
      </c>
      <c r="I56" s="4" t="s">
        <v>426</v>
      </c>
    </row>
    <row r="57" spans="8:9" ht="45" x14ac:dyDescent="0.25">
      <c r="H57" s="4" t="s">
        <v>323</v>
      </c>
      <c r="I57" s="4" t="s">
        <v>427</v>
      </c>
    </row>
    <row r="58" spans="8:9" ht="45" x14ac:dyDescent="0.25">
      <c r="H58" s="4" t="s">
        <v>323</v>
      </c>
      <c r="I58" s="4" t="s">
        <v>428</v>
      </c>
    </row>
    <row r="59" spans="8:9" ht="45" x14ac:dyDescent="0.25">
      <c r="H59" s="4" t="s">
        <v>323</v>
      </c>
      <c r="I59" s="4" t="s">
        <v>429</v>
      </c>
    </row>
    <row r="60" spans="8:9" ht="45" x14ac:dyDescent="0.25">
      <c r="H60" s="4" t="s">
        <v>323</v>
      </c>
      <c r="I60" s="4" t="s">
        <v>430</v>
      </c>
    </row>
    <row r="61" spans="8:9" ht="45" x14ac:dyDescent="0.25">
      <c r="H61" s="4" t="s">
        <v>327</v>
      </c>
      <c r="I61" s="4" t="s">
        <v>431</v>
      </c>
    </row>
    <row r="62" spans="8:9" ht="45" x14ac:dyDescent="0.25">
      <c r="H62" s="4" t="s">
        <v>327</v>
      </c>
      <c r="I62" s="4" t="s">
        <v>432</v>
      </c>
    </row>
    <row r="63" spans="8:9" ht="45" x14ac:dyDescent="0.25">
      <c r="H63" s="4" t="s">
        <v>327</v>
      </c>
      <c r="I63" s="4" t="s">
        <v>433</v>
      </c>
    </row>
    <row r="64" spans="8:9" ht="45" x14ac:dyDescent="0.25">
      <c r="H64" s="4" t="s">
        <v>327</v>
      </c>
      <c r="I64" s="4" t="s">
        <v>434</v>
      </c>
    </row>
    <row r="65" spans="8:9" ht="45" x14ac:dyDescent="0.25">
      <c r="H65" s="4" t="s">
        <v>327</v>
      </c>
      <c r="I65" s="4" t="s">
        <v>435</v>
      </c>
    </row>
    <row r="66" spans="8:9" ht="45" x14ac:dyDescent="0.25">
      <c r="H66" s="4" t="s">
        <v>327</v>
      </c>
      <c r="I66" s="4" t="s">
        <v>436</v>
      </c>
    </row>
    <row r="67" spans="8:9" ht="45" x14ac:dyDescent="0.25">
      <c r="H67" s="4" t="s">
        <v>327</v>
      </c>
      <c r="I67" s="4" t="s">
        <v>437</v>
      </c>
    </row>
    <row r="68" spans="8:9" ht="45" x14ac:dyDescent="0.25">
      <c r="H68" s="4" t="s">
        <v>327</v>
      </c>
      <c r="I68" s="4" t="s">
        <v>438</v>
      </c>
    </row>
    <row r="69" spans="8:9" ht="45" x14ac:dyDescent="0.25">
      <c r="H69" s="4" t="s">
        <v>327</v>
      </c>
      <c r="I69" s="4" t="s">
        <v>439</v>
      </c>
    </row>
    <row r="70" spans="8:9" ht="45" x14ac:dyDescent="0.25">
      <c r="H70" s="4" t="s">
        <v>327</v>
      </c>
      <c r="I70" s="4" t="s">
        <v>440</v>
      </c>
    </row>
    <row r="71" spans="8:9" ht="45" x14ac:dyDescent="0.25">
      <c r="H71" s="4" t="s">
        <v>327</v>
      </c>
      <c r="I71" s="4" t="s">
        <v>441</v>
      </c>
    </row>
    <row r="72" spans="8:9" ht="45" x14ac:dyDescent="0.25">
      <c r="H72" s="4" t="s">
        <v>330</v>
      </c>
      <c r="I72" s="4" t="s">
        <v>442</v>
      </c>
    </row>
    <row r="73" spans="8:9" ht="45" x14ac:dyDescent="0.25">
      <c r="H73" s="4" t="s">
        <v>330</v>
      </c>
      <c r="I73" s="4" t="s">
        <v>443</v>
      </c>
    </row>
    <row r="74" spans="8:9" ht="45" x14ac:dyDescent="0.25">
      <c r="H74" s="4" t="s">
        <v>330</v>
      </c>
      <c r="I74" s="4" t="s">
        <v>444</v>
      </c>
    </row>
    <row r="75" spans="8:9" ht="45" x14ac:dyDescent="0.25">
      <c r="H75" s="4" t="s">
        <v>330</v>
      </c>
      <c r="I75" s="4" t="s">
        <v>445</v>
      </c>
    </row>
    <row r="76" spans="8:9" ht="45" x14ac:dyDescent="0.25">
      <c r="H76" s="4" t="s">
        <v>330</v>
      </c>
      <c r="I76" s="4" t="s">
        <v>446</v>
      </c>
    </row>
    <row r="77" spans="8:9" ht="45" x14ac:dyDescent="0.25">
      <c r="H77" s="4" t="s">
        <v>330</v>
      </c>
      <c r="I77" s="4" t="s">
        <v>447</v>
      </c>
    </row>
    <row r="78" spans="8:9" ht="45" x14ac:dyDescent="0.25">
      <c r="H78" s="4" t="s">
        <v>330</v>
      </c>
      <c r="I78" s="4" t="s">
        <v>448</v>
      </c>
    </row>
    <row r="79" spans="8:9" ht="45" x14ac:dyDescent="0.25">
      <c r="H79" s="4" t="s">
        <v>330</v>
      </c>
      <c r="I79" s="4" t="s">
        <v>449</v>
      </c>
    </row>
    <row r="80" spans="8:9" ht="45" x14ac:dyDescent="0.25">
      <c r="H80" s="4" t="s">
        <v>330</v>
      </c>
      <c r="I80" s="4" t="s">
        <v>450</v>
      </c>
    </row>
    <row r="81" spans="8:9" ht="45" x14ac:dyDescent="0.25">
      <c r="H81" s="4" t="s">
        <v>330</v>
      </c>
      <c r="I81" s="4" t="s">
        <v>451</v>
      </c>
    </row>
    <row r="82" spans="8:9" ht="45" x14ac:dyDescent="0.25">
      <c r="H82" s="4" t="s">
        <v>330</v>
      </c>
      <c r="I82" s="4" t="s">
        <v>452</v>
      </c>
    </row>
    <row r="83" spans="8:9" ht="45" x14ac:dyDescent="0.25">
      <c r="H83" s="4" t="s">
        <v>333</v>
      </c>
      <c r="I83" s="4" t="s">
        <v>453</v>
      </c>
    </row>
    <row r="84" spans="8:9" ht="45" x14ac:dyDescent="0.25">
      <c r="H84" s="4" t="s">
        <v>333</v>
      </c>
      <c r="I84" s="4" t="s">
        <v>454</v>
      </c>
    </row>
    <row r="85" spans="8:9" ht="45" x14ac:dyDescent="0.25">
      <c r="H85" s="4" t="s">
        <v>333</v>
      </c>
      <c r="I85" s="4" t="s">
        <v>455</v>
      </c>
    </row>
    <row r="86" spans="8:9" ht="45" x14ac:dyDescent="0.25">
      <c r="H86" s="4" t="s">
        <v>333</v>
      </c>
      <c r="I86" s="4" t="s">
        <v>456</v>
      </c>
    </row>
    <row r="87" spans="8:9" ht="45" x14ac:dyDescent="0.25">
      <c r="H87" s="4" t="s">
        <v>333</v>
      </c>
      <c r="I87" s="4" t="s">
        <v>457</v>
      </c>
    </row>
    <row r="88" spans="8:9" ht="45" x14ac:dyDescent="0.25">
      <c r="H88" s="4" t="s">
        <v>333</v>
      </c>
      <c r="I88" s="4" t="s">
        <v>458</v>
      </c>
    </row>
    <row r="89" spans="8:9" ht="45" x14ac:dyDescent="0.25">
      <c r="H89" s="4" t="s">
        <v>333</v>
      </c>
      <c r="I89" s="4" t="s">
        <v>459</v>
      </c>
    </row>
    <row r="90" spans="8:9" ht="45" x14ac:dyDescent="0.25">
      <c r="H90" s="4" t="s">
        <v>333</v>
      </c>
      <c r="I90" s="4" t="s">
        <v>460</v>
      </c>
    </row>
    <row r="91" spans="8:9" ht="45" x14ac:dyDescent="0.25">
      <c r="H91" s="4" t="s">
        <v>333</v>
      </c>
      <c r="I91" s="4" t="s">
        <v>461</v>
      </c>
    </row>
    <row r="92" spans="8:9" ht="45" x14ac:dyDescent="0.25">
      <c r="H92" s="4" t="s">
        <v>333</v>
      </c>
      <c r="I92" s="4" t="s">
        <v>462</v>
      </c>
    </row>
    <row r="93" spans="8:9" ht="45" x14ac:dyDescent="0.25">
      <c r="H93" s="4" t="s">
        <v>333</v>
      </c>
      <c r="I93" s="4" t="s">
        <v>463</v>
      </c>
    </row>
    <row r="94" spans="8:9" ht="45" x14ac:dyDescent="0.25">
      <c r="H94" s="4" t="s">
        <v>333</v>
      </c>
      <c r="I94" s="4" t="s">
        <v>464</v>
      </c>
    </row>
    <row r="95" spans="8:9" ht="45" x14ac:dyDescent="0.25">
      <c r="H95" s="4" t="s">
        <v>337</v>
      </c>
      <c r="I95" s="4" t="s">
        <v>465</v>
      </c>
    </row>
    <row r="96" spans="8:9" ht="45" x14ac:dyDescent="0.25">
      <c r="H96" s="4" t="s">
        <v>337</v>
      </c>
      <c r="I96" s="4" t="s">
        <v>466</v>
      </c>
    </row>
    <row r="97" spans="8:9" ht="45" x14ac:dyDescent="0.25">
      <c r="H97" s="4" t="s">
        <v>337</v>
      </c>
      <c r="I97" s="4" t="s">
        <v>467</v>
      </c>
    </row>
    <row r="98" spans="8:9" ht="45" x14ac:dyDescent="0.25">
      <c r="H98" s="4" t="s">
        <v>337</v>
      </c>
      <c r="I98" s="4" t="s">
        <v>468</v>
      </c>
    </row>
    <row r="99" spans="8:9" ht="45" x14ac:dyDescent="0.25">
      <c r="H99" s="4" t="s">
        <v>337</v>
      </c>
      <c r="I99" s="4" t="s">
        <v>469</v>
      </c>
    </row>
    <row r="100" spans="8:9" ht="45" x14ac:dyDescent="0.25">
      <c r="H100" s="4" t="s">
        <v>337</v>
      </c>
      <c r="I100" s="4" t="s">
        <v>470</v>
      </c>
    </row>
    <row r="101" spans="8:9" ht="45" x14ac:dyDescent="0.25">
      <c r="H101" s="4" t="s">
        <v>337</v>
      </c>
      <c r="I101" s="4" t="s">
        <v>471</v>
      </c>
    </row>
    <row r="102" spans="8:9" ht="45" x14ac:dyDescent="0.25">
      <c r="H102" s="4" t="s">
        <v>337</v>
      </c>
      <c r="I102" s="4" t="s">
        <v>472</v>
      </c>
    </row>
    <row r="103" spans="8:9" ht="45" x14ac:dyDescent="0.25">
      <c r="H103" s="4" t="s">
        <v>337</v>
      </c>
      <c r="I103" s="4" t="s">
        <v>473</v>
      </c>
    </row>
    <row r="104" spans="8:9" ht="45" x14ac:dyDescent="0.25">
      <c r="H104" s="4" t="s">
        <v>337</v>
      </c>
      <c r="I104" s="4" t="s">
        <v>474</v>
      </c>
    </row>
    <row r="105" spans="8:9" ht="45" x14ac:dyDescent="0.25">
      <c r="H105" s="4" t="s">
        <v>337</v>
      </c>
      <c r="I105" s="4" t="s">
        <v>475</v>
      </c>
    </row>
    <row r="106" spans="8:9" ht="45" x14ac:dyDescent="0.25">
      <c r="H106" s="4" t="s">
        <v>337</v>
      </c>
      <c r="I106" s="4" t="s">
        <v>476</v>
      </c>
    </row>
    <row r="107" spans="8:9" ht="45" x14ac:dyDescent="0.25">
      <c r="H107" s="4" t="s">
        <v>340</v>
      </c>
      <c r="I107" s="4" t="s">
        <v>477</v>
      </c>
    </row>
    <row r="108" spans="8:9" ht="45" x14ac:dyDescent="0.25">
      <c r="H108" s="4" t="s">
        <v>340</v>
      </c>
      <c r="I108" s="4" t="s">
        <v>478</v>
      </c>
    </row>
    <row r="109" spans="8:9" ht="45" x14ac:dyDescent="0.25">
      <c r="H109" s="4" t="s">
        <v>340</v>
      </c>
      <c r="I109" s="4" t="s">
        <v>479</v>
      </c>
    </row>
    <row r="110" spans="8:9" ht="45" x14ac:dyDescent="0.25">
      <c r="H110" s="4" t="s">
        <v>340</v>
      </c>
      <c r="I110" s="4" t="s">
        <v>480</v>
      </c>
    </row>
    <row r="111" spans="8:9" ht="45" x14ac:dyDescent="0.25">
      <c r="H111" s="4" t="s">
        <v>340</v>
      </c>
      <c r="I111" s="4" t="s">
        <v>481</v>
      </c>
    </row>
    <row r="112" spans="8:9" ht="45" x14ac:dyDescent="0.25">
      <c r="H112" s="4" t="s">
        <v>340</v>
      </c>
      <c r="I112" s="4" t="s">
        <v>482</v>
      </c>
    </row>
    <row r="113" spans="8:9" ht="45" x14ac:dyDescent="0.25">
      <c r="H113" s="4" t="s">
        <v>340</v>
      </c>
      <c r="I113" s="4" t="s">
        <v>483</v>
      </c>
    </row>
    <row r="114" spans="8:9" ht="45" x14ac:dyDescent="0.25">
      <c r="H114" s="4" t="s">
        <v>340</v>
      </c>
      <c r="I114" s="4" t="s">
        <v>484</v>
      </c>
    </row>
    <row r="115" spans="8:9" ht="45" x14ac:dyDescent="0.25">
      <c r="H115" s="4" t="s">
        <v>340</v>
      </c>
      <c r="I115" s="4" t="s">
        <v>485</v>
      </c>
    </row>
    <row r="116" spans="8:9" ht="45" x14ac:dyDescent="0.25">
      <c r="H116" s="4" t="s">
        <v>340</v>
      </c>
      <c r="I116" s="4" t="s">
        <v>486</v>
      </c>
    </row>
    <row r="117" spans="8:9" ht="45" x14ac:dyDescent="0.25">
      <c r="H117" s="4" t="s">
        <v>344</v>
      </c>
      <c r="I117" s="4" t="s">
        <v>487</v>
      </c>
    </row>
    <row r="118" spans="8:9" ht="45" x14ac:dyDescent="0.25">
      <c r="H118" s="4" t="s">
        <v>344</v>
      </c>
      <c r="I118" s="4" t="s">
        <v>488</v>
      </c>
    </row>
    <row r="119" spans="8:9" ht="45" x14ac:dyDescent="0.25">
      <c r="H119" s="4" t="s">
        <v>344</v>
      </c>
      <c r="I119" s="4" t="s">
        <v>489</v>
      </c>
    </row>
    <row r="120" spans="8:9" ht="45" x14ac:dyDescent="0.25">
      <c r="H120" s="4" t="s">
        <v>344</v>
      </c>
      <c r="I120" s="4" t="s">
        <v>490</v>
      </c>
    </row>
    <row r="121" spans="8:9" ht="45" x14ac:dyDescent="0.25">
      <c r="H121" s="4" t="s">
        <v>344</v>
      </c>
      <c r="I121" s="4" t="s">
        <v>491</v>
      </c>
    </row>
    <row r="122" spans="8:9" ht="45" x14ac:dyDescent="0.25">
      <c r="H122" s="4" t="s">
        <v>344</v>
      </c>
      <c r="I122" s="4" t="s">
        <v>492</v>
      </c>
    </row>
    <row r="123" spans="8:9" ht="45" x14ac:dyDescent="0.25">
      <c r="H123" s="4" t="s">
        <v>344</v>
      </c>
      <c r="I123" s="4" t="s">
        <v>493</v>
      </c>
    </row>
    <row r="124" spans="8:9" ht="45" x14ac:dyDescent="0.25">
      <c r="H124" s="4" t="s">
        <v>344</v>
      </c>
      <c r="I124" s="4" t="s">
        <v>494</v>
      </c>
    </row>
    <row r="125" spans="8:9" ht="45" x14ac:dyDescent="0.25">
      <c r="H125" s="4" t="s">
        <v>344</v>
      </c>
      <c r="I125" s="4" t="s">
        <v>495</v>
      </c>
    </row>
    <row r="126" spans="8:9" ht="56.25" x14ac:dyDescent="0.25">
      <c r="H126" s="4" t="s">
        <v>347</v>
      </c>
      <c r="I126" s="4" t="s">
        <v>496</v>
      </c>
    </row>
    <row r="127" spans="8:9" ht="56.25" x14ac:dyDescent="0.25">
      <c r="H127" s="4" t="s">
        <v>347</v>
      </c>
      <c r="I127" s="4" t="s">
        <v>497</v>
      </c>
    </row>
    <row r="128" spans="8:9" ht="56.25" x14ac:dyDescent="0.25">
      <c r="H128" s="4" t="s">
        <v>347</v>
      </c>
      <c r="I128" s="4" t="s">
        <v>498</v>
      </c>
    </row>
    <row r="129" spans="8:9" ht="56.25" x14ac:dyDescent="0.25">
      <c r="H129" s="4" t="s">
        <v>347</v>
      </c>
      <c r="I129" s="4" t="s">
        <v>499</v>
      </c>
    </row>
    <row r="130" spans="8:9" ht="56.25" x14ac:dyDescent="0.25">
      <c r="H130" s="4" t="s">
        <v>347</v>
      </c>
      <c r="I130" s="4" t="s">
        <v>500</v>
      </c>
    </row>
    <row r="131" spans="8:9" ht="56.25" x14ac:dyDescent="0.25">
      <c r="H131" s="4" t="s">
        <v>347</v>
      </c>
      <c r="I131" s="4" t="s">
        <v>501</v>
      </c>
    </row>
    <row r="132" spans="8:9" ht="56.25" x14ac:dyDescent="0.25">
      <c r="H132" s="4" t="s">
        <v>347</v>
      </c>
      <c r="I132" s="4" t="s">
        <v>502</v>
      </c>
    </row>
    <row r="133" spans="8:9" ht="56.25" x14ac:dyDescent="0.25">
      <c r="H133" s="4" t="s">
        <v>347</v>
      </c>
      <c r="I133" s="4" t="s">
        <v>503</v>
      </c>
    </row>
    <row r="134" spans="8:9" ht="56.25" x14ac:dyDescent="0.25">
      <c r="H134" s="4" t="s">
        <v>347</v>
      </c>
      <c r="I134" s="4" t="s">
        <v>504</v>
      </c>
    </row>
    <row r="135" spans="8:9" ht="45" x14ac:dyDescent="0.25">
      <c r="H135" s="4" t="s">
        <v>350</v>
      </c>
      <c r="I135" s="4" t="s">
        <v>505</v>
      </c>
    </row>
    <row r="136" spans="8:9" ht="45" x14ac:dyDescent="0.25">
      <c r="H136" s="4" t="s">
        <v>350</v>
      </c>
      <c r="I136" s="4" t="s">
        <v>506</v>
      </c>
    </row>
    <row r="137" spans="8:9" ht="45" x14ac:dyDescent="0.25">
      <c r="H137" s="4" t="s">
        <v>350</v>
      </c>
      <c r="I137" s="4" t="s">
        <v>507</v>
      </c>
    </row>
    <row r="138" spans="8:9" ht="45" x14ac:dyDescent="0.25">
      <c r="H138" s="4" t="s">
        <v>350</v>
      </c>
      <c r="I138" s="4" t="s">
        <v>508</v>
      </c>
    </row>
    <row r="139" spans="8:9" ht="45" x14ac:dyDescent="0.25">
      <c r="H139" s="4" t="s">
        <v>350</v>
      </c>
      <c r="I139" s="4" t="s">
        <v>509</v>
      </c>
    </row>
    <row r="140" spans="8:9" ht="45" x14ac:dyDescent="0.25">
      <c r="H140" s="4" t="s">
        <v>350</v>
      </c>
      <c r="I140" s="4" t="s">
        <v>510</v>
      </c>
    </row>
    <row r="141" spans="8:9" ht="45" x14ac:dyDescent="0.25">
      <c r="H141" s="4" t="s">
        <v>350</v>
      </c>
      <c r="I141" s="4" t="s">
        <v>511</v>
      </c>
    </row>
    <row r="142" spans="8:9" ht="45" x14ac:dyDescent="0.25">
      <c r="H142" s="4" t="s">
        <v>350</v>
      </c>
      <c r="I142" s="4" t="s">
        <v>512</v>
      </c>
    </row>
    <row r="143" spans="8:9" ht="45" x14ac:dyDescent="0.25">
      <c r="H143" s="4" t="s">
        <v>350</v>
      </c>
      <c r="I143" s="4" t="s">
        <v>513</v>
      </c>
    </row>
    <row r="144" spans="8:9" ht="45" x14ac:dyDescent="0.25">
      <c r="H144" s="4" t="s">
        <v>350</v>
      </c>
      <c r="I144" s="4" t="s">
        <v>514</v>
      </c>
    </row>
    <row r="145" spans="8:9" ht="45" x14ac:dyDescent="0.25">
      <c r="H145" s="4" t="s">
        <v>350</v>
      </c>
      <c r="I145" s="4" t="s">
        <v>515</v>
      </c>
    </row>
    <row r="146" spans="8:9" ht="45" x14ac:dyDescent="0.25">
      <c r="H146" s="4" t="s">
        <v>350</v>
      </c>
      <c r="I146" s="4" t="s">
        <v>516</v>
      </c>
    </row>
    <row r="147" spans="8:9" ht="45" x14ac:dyDescent="0.25">
      <c r="H147" s="4" t="s">
        <v>350</v>
      </c>
      <c r="I147" s="4" t="s">
        <v>517</v>
      </c>
    </row>
    <row r="148" spans="8:9" ht="45" x14ac:dyDescent="0.25">
      <c r="H148" s="4" t="s">
        <v>2</v>
      </c>
      <c r="I148" s="4" t="s">
        <v>21</v>
      </c>
    </row>
    <row r="149" spans="8:9" ht="45" x14ac:dyDescent="0.25">
      <c r="H149" s="4" t="s">
        <v>2</v>
      </c>
      <c r="I149" s="4" t="s">
        <v>65</v>
      </c>
    </row>
    <row r="150" spans="8:9" ht="45" x14ac:dyDescent="0.25">
      <c r="H150" s="4" t="s">
        <v>2</v>
      </c>
      <c r="I150" s="4" t="s">
        <v>121</v>
      </c>
    </row>
    <row r="151" spans="8:9" ht="45" x14ac:dyDescent="0.25">
      <c r="H151" s="4" t="s">
        <v>2</v>
      </c>
      <c r="I151" s="4" t="s">
        <v>126</v>
      </c>
    </row>
    <row r="152" spans="8:9" ht="45" x14ac:dyDescent="0.25">
      <c r="H152" s="4" t="s">
        <v>2</v>
      </c>
      <c r="I152" s="4" t="s">
        <v>138</v>
      </c>
    </row>
    <row r="153" spans="8:9" ht="45" x14ac:dyDescent="0.25">
      <c r="H153" s="4" t="s">
        <v>2</v>
      </c>
      <c r="I153" s="4" t="s">
        <v>152</v>
      </c>
    </row>
    <row r="154" spans="8:9" ht="45" x14ac:dyDescent="0.25">
      <c r="H154" s="4" t="s">
        <v>2</v>
      </c>
      <c r="I154" s="4" t="s">
        <v>167</v>
      </c>
    </row>
    <row r="155" spans="8:9" ht="45" x14ac:dyDescent="0.25">
      <c r="H155" s="4" t="s">
        <v>2</v>
      </c>
      <c r="I155" s="4" t="s">
        <v>172</v>
      </c>
    </row>
    <row r="156" spans="8:9" ht="45" x14ac:dyDescent="0.25">
      <c r="H156" s="4" t="s">
        <v>2</v>
      </c>
      <c r="I156" s="4" t="s">
        <v>183</v>
      </c>
    </row>
    <row r="157" spans="8:9" ht="45" x14ac:dyDescent="0.25">
      <c r="H157" s="4" t="s">
        <v>2</v>
      </c>
      <c r="I157" s="4" t="s">
        <v>219</v>
      </c>
    </row>
    <row r="158" spans="8:9" ht="45" x14ac:dyDescent="0.25">
      <c r="H158" s="4" t="s">
        <v>2</v>
      </c>
      <c r="I158" s="4" t="s">
        <v>266</v>
      </c>
    </row>
    <row r="159" spans="8:9" ht="45" x14ac:dyDescent="0.25">
      <c r="H159" s="4" t="s">
        <v>2</v>
      </c>
      <c r="I159" s="4" t="s">
        <v>518</v>
      </c>
    </row>
    <row r="160" spans="8:9" ht="33.75" x14ac:dyDescent="0.25">
      <c r="H160" s="4" t="s">
        <v>355</v>
      </c>
      <c r="I160" s="4" t="s">
        <v>519</v>
      </c>
    </row>
    <row r="161" spans="8:9" ht="33.75" x14ac:dyDescent="0.25">
      <c r="H161" s="4" t="s">
        <v>355</v>
      </c>
      <c r="I161" s="4" t="s">
        <v>520</v>
      </c>
    </row>
    <row r="162" spans="8:9" ht="33.75" x14ac:dyDescent="0.25">
      <c r="H162" s="4" t="s">
        <v>355</v>
      </c>
      <c r="I162" s="4" t="s">
        <v>521</v>
      </c>
    </row>
    <row r="163" spans="8:9" ht="33.75" x14ac:dyDescent="0.25">
      <c r="H163" s="4" t="s">
        <v>355</v>
      </c>
      <c r="I163" s="4" t="s">
        <v>522</v>
      </c>
    </row>
    <row r="164" spans="8:9" ht="33.75" x14ac:dyDescent="0.25">
      <c r="H164" s="4" t="s">
        <v>355</v>
      </c>
      <c r="I164" s="4" t="s">
        <v>523</v>
      </c>
    </row>
    <row r="165" spans="8:9" ht="33.75" x14ac:dyDescent="0.25">
      <c r="H165" s="4" t="s">
        <v>355</v>
      </c>
      <c r="I165" s="4" t="s">
        <v>524</v>
      </c>
    </row>
    <row r="166" spans="8:9" ht="33.75" x14ac:dyDescent="0.25">
      <c r="H166" s="4" t="s">
        <v>355</v>
      </c>
      <c r="I166" s="4" t="s">
        <v>525</v>
      </c>
    </row>
    <row r="167" spans="8:9" ht="33.75" x14ac:dyDescent="0.25">
      <c r="H167" s="4" t="s">
        <v>355</v>
      </c>
      <c r="I167" s="4" t="s">
        <v>526</v>
      </c>
    </row>
    <row r="168" spans="8:9" ht="33.75" x14ac:dyDescent="0.25">
      <c r="H168" s="4" t="s">
        <v>355</v>
      </c>
      <c r="I168" s="4" t="s">
        <v>527</v>
      </c>
    </row>
    <row r="169" spans="8:9" ht="33.75" x14ac:dyDescent="0.25">
      <c r="H169" s="4" t="s">
        <v>355</v>
      </c>
      <c r="I169" s="4" t="s">
        <v>528</v>
      </c>
    </row>
    <row r="170" spans="8:9" ht="33.75" x14ac:dyDescent="0.25">
      <c r="H170" s="4" t="s">
        <v>355</v>
      </c>
      <c r="I170" s="4" t="s">
        <v>529</v>
      </c>
    </row>
    <row r="171" spans="8:9" ht="33.75" x14ac:dyDescent="0.25">
      <c r="H171" s="4" t="s">
        <v>355</v>
      </c>
      <c r="I171" s="4" t="s">
        <v>530</v>
      </c>
    </row>
    <row r="172" spans="8:9" ht="33.75" x14ac:dyDescent="0.25">
      <c r="H172" s="4" t="s">
        <v>355</v>
      </c>
      <c r="I172" s="4" t="s">
        <v>531</v>
      </c>
    </row>
    <row r="173" spans="8:9" ht="33.75" x14ac:dyDescent="0.25">
      <c r="H173" s="4" t="s">
        <v>355</v>
      </c>
      <c r="I173" s="4" t="s">
        <v>532</v>
      </c>
    </row>
    <row r="174" spans="8:9" ht="45" x14ac:dyDescent="0.25">
      <c r="H174" s="4" t="s">
        <v>359</v>
      </c>
      <c r="I174" s="4" t="s">
        <v>533</v>
      </c>
    </row>
    <row r="175" spans="8:9" ht="45" x14ac:dyDescent="0.25">
      <c r="H175" s="4" t="s">
        <v>359</v>
      </c>
      <c r="I175" s="4" t="s">
        <v>534</v>
      </c>
    </row>
    <row r="176" spans="8:9" ht="45" x14ac:dyDescent="0.25">
      <c r="H176" s="4" t="s">
        <v>359</v>
      </c>
      <c r="I176" s="4" t="s">
        <v>535</v>
      </c>
    </row>
    <row r="177" spans="8:9" ht="45" x14ac:dyDescent="0.25">
      <c r="H177" s="4" t="s">
        <v>359</v>
      </c>
      <c r="I177" s="4" t="s">
        <v>536</v>
      </c>
    </row>
    <row r="178" spans="8:9" ht="45" x14ac:dyDescent="0.25">
      <c r="H178" s="4" t="s">
        <v>359</v>
      </c>
      <c r="I178" s="4" t="s">
        <v>537</v>
      </c>
    </row>
    <row r="179" spans="8:9" ht="45" x14ac:dyDescent="0.25">
      <c r="H179" s="4" t="s">
        <v>359</v>
      </c>
      <c r="I179" s="4" t="s">
        <v>538</v>
      </c>
    </row>
    <row r="180" spans="8:9" ht="45" x14ac:dyDescent="0.25">
      <c r="H180" s="4" t="s">
        <v>359</v>
      </c>
      <c r="I180" s="4" t="s">
        <v>539</v>
      </c>
    </row>
    <row r="181" spans="8:9" ht="45" x14ac:dyDescent="0.25">
      <c r="H181" s="4" t="s">
        <v>359</v>
      </c>
      <c r="I181" s="4" t="s">
        <v>540</v>
      </c>
    </row>
    <row r="182" spans="8:9" ht="45" x14ac:dyDescent="0.25">
      <c r="H182" s="4" t="s">
        <v>359</v>
      </c>
      <c r="I182" s="4" t="s">
        <v>541</v>
      </c>
    </row>
    <row r="183" spans="8:9" ht="45" x14ac:dyDescent="0.25">
      <c r="H183" s="4" t="s">
        <v>359</v>
      </c>
      <c r="I183" s="4" t="s">
        <v>542</v>
      </c>
    </row>
    <row r="184" spans="8:9" ht="45" x14ac:dyDescent="0.25">
      <c r="H184" s="4" t="s">
        <v>359</v>
      </c>
      <c r="I184" s="4" t="s">
        <v>543</v>
      </c>
    </row>
    <row r="185" spans="8:9" ht="45" x14ac:dyDescent="0.25">
      <c r="H185" s="4" t="s">
        <v>359</v>
      </c>
      <c r="I185" s="4" t="s">
        <v>544</v>
      </c>
    </row>
    <row r="186" spans="8:9" ht="45" x14ac:dyDescent="0.25">
      <c r="H186" s="4" t="s">
        <v>359</v>
      </c>
      <c r="I186" s="4" t="s">
        <v>545</v>
      </c>
    </row>
  </sheetData>
  <autoFilter ref="H1:I186" xr:uid="{BA975354-F717-4AC8-8C19-647237CE07ED}"/>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B41574-5E19-4F09-AEFD-8E09744B86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E6B688E-7440-4BDC-92E8-14FA489A692C}">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8E85C015-E225-4DD9-8B4C-327F6A2EA4E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Nazwane zakresy</vt:lpstr>
      </vt:variant>
      <vt:variant>
        <vt:i4>2</vt:i4>
      </vt:variant>
    </vt:vector>
  </HeadingPairs>
  <TitlesOfParts>
    <vt:vector size="7" baseType="lpstr">
      <vt:lpstr>Szczegółowy wykaz zmian</vt:lpstr>
      <vt:lpstr>Tab. 11 obowiązująca</vt:lpstr>
      <vt:lpstr>Tab. 11 po planowanych zmianach</vt:lpstr>
      <vt:lpstr>Tab. 11 różnice</vt:lpstr>
      <vt:lpstr>listy</vt:lpstr>
      <vt:lpstr>ListaRob</vt:lpstr>
      <vt:lpstr>'Szczegółowy wykaz zmian'!Tytuły_wydruku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Laskowska-Skup Agnieszka</dc:creator>
  <cp:keywords/>
  <dc:description/>
  <cp:lastModifiedBy>Szechnicka, Monika</cp:lastModifiedBy>
  <cp:revision/>
  <dcterms:created xsi:type="dcterms:W3CDTF">2015-06-05T18:19:34Z</dcterms:created>
  <dcterms:modified xsi:type="dcterms:W3CDTF">2025-03-24T10:47:40Z</dcterms:modified>
  <cp:category/>
  <cp:contentStatus/>
</cp:coreProperties>
</file>